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76" windowWidth="23256" windowHeight="11700"/>
  </bookViews>
  <sheets>
    <sheet name="2024" sheetId="1" r:id="rId1"/>
  </sheets>
  <externalReferences>
    <externalReference r:id="rId2"/>
  </externalReferences>
  <definedNames>
    <definedName name="Z_3A62FDFE_B33F_4285_AF26_B946B57D89E5_.wvu.Rows" localSheetId="0">('2024'!$25:$25, '2024'!$38:$38, '2024'!$83:$84, '2024'!$106:$109, '2024'!$126:$126, '2024'!$130:$130 ,#REF!)</definedName>
    <definedName name="Z_5F4BDBB1_E645_4516_8FC8_7D1E2AFE448F_.wvu.Rows" localSheetId="0">('2024'!$25:$25, '2024'!$38:$38, '2024'!$65:$65, '2024'!$83:$84, '2024'!$106:$109, '2024'!$126:$126, '2024'!$130:$130)</definedName>
    <definedName name="Z_791A6B44_A126_477F_8F66_87C81269CCAF_.wvu.Rows" localSheetId="0">(#REF!, '2024'!$124:$125, '2024'!$131:$131)</definedName>
    <definedName name="Z_941B9BCB_D95B_4828_B060_DECC595C9511_.wvu.Rows" localSheetId="0">('2024'!$25:$25, '2024'!$29:$29, '2024'!$38:$38, '2024'!$45:$45, '2024'!$65:$65, '2024'!$69:$69, '2024'!$83:$84, '2024'!$106:$109, '2024'!$123:$131 ,#REF!)</definedName>
    <definedName name="Z_AD8B40E3_4B89_443C_9ACF_B6D22B3A77E7_.wvu.Rows" localSheetId="0">('2024'!$25:$25, '2024'!$29:$29, '2024'!$38:$38, '2024'!$45:$45, '2024'!$65:$65, '2024'!$69:$69, '2024'!$83:$84, '2024'!$106:$109, '2024'!$123:$131 ,#REF!)</definedName>
    <definedName name="Z_AFEF4DE1_67D6_48C6_A8C8_B9E9198BBD0E_.wvu.Rows" localSheetId="0">(#REF!, '2024'!$131:$131)</definedName>
    <definedName name="Z_CAE69FAB_AFBE_4188_8F32_69E048226F14_.wvu.Rows" localSheetId="0">('2024'!$25:$25, '2024'!$29:$29, '2024'!$38:$38, '2024'!$45:$45, '2024'!$65:$65, '2024'!$69:$69, '2024'!$83:$84, '2024'!$106:$109, '2024'!$123:$131 ,#REF!)</definedName>
    <definedName name="Z_D2DF83CF_573E_4A86_A4BE_5A992E023C65_.wvu.Rows" localSheetId="0">(#REF!, '2024'!$124:$125, '2024'!$131:$131)</definedName>
    <definedName name="Z_E2CE03E0_A708_4616_8DFD_0910D1C70A9E_.wvu.Rows" localSheetId="0">(#REF!, '2024'!$124:$125, '2024'!$131:$131)</definedName>
    <definedName name="Z_E6F394BB_DB4B_47AB_A066_DC195B03AE3E_.wvu.Rows" localSheetId="0">('2024'!$25:$25, '2024'!$29:$29, '2024'!$33:$33, '2024'!$38:$38, '2024'!$65:$65, '2024'!$69:$69, '2024'!$83:$84, '2024'!$106:$109, '2024'!$123:$131 ,#REF!)</definedName>
    <definedName name="Z_E8991B2E_0E9F_48F3_A4D6_3B340ABE8C8E_.wvu.Rows" localSheetId="0">('2024'!$38:$38, '2024'!$131:$131)</definedName>
    <definedName name="Z_F59D258D_974D_4B2B_B7CC_86B99245EC3C_.wvu.PrintArea" localSheetId="0">'2024'!$A$1:$E$132</definedName>
    <definedName name="Z_F59D258D_974D_4B2B_B7CC_86B99245EC3C_.wvu.Rows" localSheetId="0">('2024'!$25:$25, '2024'!$29:$29, '2024'!$38:$38, '2024'!$45:$45, '2024'!$65:$65, '2024'!$69:$69, '2024'!$83:$84, '2024'!$106:$109, '2024'!$126:$126, '2024'!$130:$130 ,#REF!)</definedName>
    <definedName name="Z_F8542D9D_A523_4F6F_8CFE_9BA4BA3D5B88_.wvu.Rows" localSheetId="0">('2024'!$38:$38, '2024'!$106:$109, '2024'!$124:$126, '2024'!$130:$130)</definedName>
    <definedName name="Z_FAFBB87E_73E9_461E_A4E8_A0EB3259EED0_.wvu.PrintArea" localSheetId="0">'2024'!$A$1:$E$132</definedName>
    <definedName name="Z_FAFBB87E_73E9_461E_A4E8_A0EB3259EED0_.wvu.Rows" localSheetId="0">('2024'!$26:$26, '2024'!$38:$38, '2024'!$106:$109, '2024'!$124:$126, '2024'!$130:$130)</definedName>
    <definedName name="_xlnm.Print_Area" localSheetId="0">'2024'!$A$1:$E$149</definedName>
  </definedNames>
  <calcPr calcId="144525"/>
</workbook>
</file>

<file path=xl/calcChain.xml><?xml version="1.0" encoding="utf-8"?>
<calcChain xmlns="http://schemas.openxmlformats.org/spreadsheetml/2006/main">
  <c r="D149" i="1" l="1"/>
  <c r="C103" i="1"/>
  <c r="C37" i="1"/>
  <c r="D23" i="1"/>
  <c r="C5" i="1" l="1"/>
  <c r="C23" i="1"/>
  <c r="D5" i="1"/>
  <c r="C149" i="1" l="1"/>
  <c r="D111" i="1"/>
  <c r="C111" i="1"/>
  <c r="C41" i="1" l="1"/>
  <c r="E148" i="1" l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D129" i="1"/>
  <c r="D128" i="1" s="1"/>
  <c r="C129" i="1"/>
  <c r="C128" i="1" s="1"/>
  <c r="D126" i="1"/>
  <c r="D123" i="1" s="1"/>
  <c r="C126" i="1"/>
  <c r="D125" i="1"/>
  <c r="D124" i="1" s="1"/>
  <c r="C125" i="1"/>
  <c r="C124" i="1"/>
  <c r="C123" i="1"/>
  <c r="D119" i="1"/>
  <c r="D132" i="1" s="1"/>
  <c r="C119" i="1"/>
  <c r="C132" i="1" s="1"/>
  <c r="D115" i="1"/>
  <c r="C115" i="1"/>
  <c r="D109" i="1"/>
  <c r="C109" i="1"/>
  <c r="D108" i="1"/>
  <c r="C108" i="1"/>
  <c r="D101" i="1"/>
  <c r="C101" i="1"/>
  <c r="D99" i="1"/>
  <c r="C99" i="1"/>
  <c r="E98" i="1"/>
  <c r="D97" i="1"/>
  <c r="C97" i="1"/>
  <c r="E96" i="1"/>
  <c r="E95" i="1"/>
  <c r="E94" i="1"/>
  <c r="E93" i="1"/>
  <c r="D92" i="1"/>
  <c r="C92" i="1"/>
  <c r="E91" i="1"/>
  <c r="E90" i="1"/>
  <c r="E89" i="1"/>
  <c r="E88" i="1"/>
  <c r="D87" i="1"/>
  <c r="C87" i="1"/>
  <c r="E86" i="1"/>
  <c r="D85" i="1"/>
  <c r="C85" i="1"/>
  <c r="D84" i="1"/>
  <c r="C84" i="1"/>
  <c r="D83" i="1"/>
  <c r="E83" i="1" s="1"/>
  <c r="C83" i="1"/>
  <c r="E82" i="1"/>
  <c r="E81" i="1"/>
  <c r="E80" i="1"/>
  <c r="D79" i="1"/>
  <c r="C79" i="1"/>
  <c r="E78" i="1"/>
  <c r="E77" i="1"/>
  <c r="E76" i="1"/>
  <c r="E75" i="1"/>
  <c r="E74" i="1"/>
  <c r="D73" i="1"/>
  <c r="C73" i="1"/>
  <c r="E71" i="1"/>
  <c r="D70" i="1"/>
  <c r="C70" i="1"/>
  <c r="D69" i="1"/>
  <c r="C69" i="1"/>
  <c r="D68" i="1"/>
  <c r="E68" i="1" s="1"/>
  <c r="D67" i="1"/>
  <c r="E67" i="1" s="1"/>
  <c r="E66" i="1"/>
  <c r="D65" i="1"/>
  <c r="C65" i="1"/>
  <c r="E64" i="1"/>
  <c r="E63" i="1"/>
  <c r="E62" i="1"/>
  <c r="D61" i="1"/>
  <c r="C61" i="1"/>
  <c r="E60" i="1"/>
  <c r="E59" i="1"/>
  <c r="E58" i="1"/>
  <c r="E57" i="1"/>
  <c r="D56" i="1"/>
  <c r="C56" i="1"/>
  <c r="E54" i="1"/>
  <c r="E53" i="1"/>
  <c r="D52" i="1"/>
  <c r="C52" i="1"/>
  <c r="E51" i="1"/>
  <c r="D50" i="1"/>
  <c r="C50" i="1"/>
  <c r="E49" i="1"/>
  <c r="E46" i="1"/>
  <c r="E44" i="1"/>
  <c r="E43" i="1"/>
  <c r="E42" i="1"/>
  <c r="D41" i="1"/>
  <c r="E38" i="1"/>
  <c r="E30" i="1"/>
  <c r="D29" i="1"/>
  <c r="C29" i="1"/>
  <c r="E28" i="1"/>
  <c r="E27" i="1"/>
  <c r="D25" i="1"/>
  <c r="C25" i="1"/>
  <c r="E24" i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E7" i="1"/>
  <c r="E6" i="1"/>
  <c r="E5" i="1"/>
  <c r="D4" i="1"/>
  <c r="D37" i="1" s="1"/>
  <c r="C4" i="1"/>
  <c r="C107" i="1" l="1"/>
  <c r="D103" i="1"/>
  <c r="D105" i="1" s="1"/>
  <c r="D107" i="1"/>
  <c r="E25" i="1"/>
  <c r="E149" i="1"/>
  <c r="E97" i="1"/>
  <c r="E92" i="1"/>
  <c r="E87" i="1"/>
  <c r="E79" i="1"/>
  <c r="E73" i="1"/>
  <c r="E70" i="1"/>
  <c r="E61" i="1"/>
  <c r="E56" i="1"/>
  <c r="E52" i="1"/>
  <c r="E50" i="1"/>
  <c r="E41" i="1"/>
  <c r="E84" i="1"/>
  <c r="E69" i="1"/>
  <c r="E23" i="1"/>
  <c r="E4" i="1"/>
  <c r="E103" i="1" l="1"/>
  <c r="C105" i="1"/>
  <c r="E37" i="1"/>
</calcChain>
</file>

<file path=xl/sharedStrings.xml><?xml version="1.0" encoding="utf-8"?>
<sst xmlns="http://schemas.openxmlformats.org/spreadsheetml/2006/main" count="256" uniqueCount="239">
  <si>
    <t>Ежеквартальный отчет                                                                                                                                                                Финансового управления администрации Северо-Енисейского района*</t>
  </si>
  <si>
    <t>Наименование показателей</t>
  </si>
  <si>
    <t>% исполнения к плану года</t>
  </si>
  <si>
    <t>ДОХОДЫ</t>
  </si>
  <si>
    <t>000 101 00000 00 0000 000</t>
  </si>
  <si>
    <t>Налоги на прибыль, доходы</t>
  </si>
  <si>
    <t>000 101 01000 00 0000 110</t>
  </si>
  <si>
    <t>Налог на прибыль организаций</t>
  </si>
  <si>
    <t>000 101 02000 00 0000 110</t>
  </si>
  <si>
    <t>Налог на доходы физических лиц</t>
  </si>
  <si>
    <t>000 103 00000 00 0000 000</t>
  </si>
  <si>
    <t>Налоги на товары</t>
  </si>
  <si>
    <t>000 105 00000 00 0000 000</t>
  </si>
  <si>
    <t>Налоги на совокупный доход</t>
  </si>
  <si>
    <t>000 105 02000 00 0000 110</t>
  </si>
  <si>
    <t>Единый налог на вмененный доход для отдельных видов деятельности</t>
  </si>
  <si>
    <t>000 105 04000 00 0000 110</t>
  </si>
  <si>
    <t>Налог, взимаемый в связи с применением патентной системы налогооблажения, зачисляемый в бюджеты городских округов</t>
  </si>
  <si>
    <t>000 106 00000 00 0000 000</t>
  </si>
  <si>
    <t>Налоги на имущество</t>
  </si>
  <si>
    <t>000 106 01000 00 0000 110</t>
  </si>
  <si>
    <t>Налог на имущество физических лиц</t>
  </si>
  <si>
    <t>000 106 06000 00 0000 110</t>
  </si>
  <si>
    <t>Земельный налог</t>
  </si>
  <si>
    <t>000 108 00000 00 0000 000</t>
  </si>
  <si>
    <t>Государственная пошлина</t>
  </si>
  <si>
    <t>000 111 00000 00 0000 000</t>
  </si>
  <si>
    <t>Доходы от использования имущества, находящегося в государственной и муниципальной собственности</t>
  </si>
  <si>
    <t>000 112 00000 00 0000 000</t>
  </si>
  <si>
    <t>Платежи при пользовании природными ресурсами</t>
  </si>
  <si>
    <t>000 113 00000 00 0000 000</t>
  </si>
  <si>
    <t>Доходы от оказания платных услуг и компенсации затрат государства</t>
  </si>
  <si>
    <t>000 114 00000 00 0000 000</t>
  </si>
  <si>
    <t>Доходы от продажи материальных и нематериальных активов</t>
  </si>
  <si>
    <t>000 115 00000 00 0000 000</t>
  </si>
  <si>
    <t>Административные платежи и сборы</t>
  </si>
  <si>
    <t>000 116 00000 00 0000 000</t>
  </si>
  <si>
    <t>Штрафы, санкции, возмещение ущерба</t>
  </si>
  <si>
    <t>000 117 00000 00 0000 000</t>
  </si>
  <si>
    <t>Прочие неналоговые доходы</t>
  </si>
  <si>
    <t>БЕЗВОЗМЕЗДНЫЕ ПОСТУПЛЕНИЯ</t>
  </si>
  <si>
    <t>000 202 00000 00 0000 000</t>
  </si>
  <si>
    <t>Безвозмездные поступления от других бюджетов бюджетной системы Российской Федерации</t>
  </si>
  <si>
    <t>БЕЗВОЗМЕЗДНЫЕ ПОСТУПЛЕНИЯ ОТ НЕГОСУДАРСТВЕННЫХ ОРГАНИЗАЦИЙ</t>
  </si>
  <si>
    <t>Дотации бюджетам субъектов РФ и муниципальных образований</t>
  </si>
  <si>
    <t>000 202 20000 00 0000 000</t>
  </si>
  <si>
    <t>Субсидии бюджетам субъектов РФ и муниципальных образований (межбюджетные субсидии)</t>
  </si>
  <si>
    <t>000 202 30000 00 0000 000</t>
  </si>
  <si>
    <t>Субвенции бюджетам субъектов РФ и муниципальных образований</t>
  </si>
  <si>
    <t>Иные межбюджетные трансферты</t>
  </si>
  <si>
    <t>000 202 40000 00 0000 000</t>
  </si>
  <si>
    <t>000 204 00000 00 0000 000</t>
  </si>
  <si>
    <t>Безвозмездные поступления от негосударственных организаций</t>
  </si>
  <si>
    <t>000 207 00000 00 0000 000</t>
  </si>
  <si>
    <t>Прочие безвозмездные поступления</t>
  </si>
  <si>
    <t>000 218 00000 00 0000 000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</si>
  <si>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</si>
  <si>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000 219 00000 00 0000 000</t>
  </si>
  <si>
    <t>Возврат остатков субсидий и субвенций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</si>
  <si>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</si>
  <si>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</si>
  <si>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</si>
  <si>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</si>
  <si>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</si>
  <si>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</si>
  <si>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</si>
  <si>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</si>
  <si>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</si>
  <si>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</si>
  <si>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</si>
  <si>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</si>
  <si>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</si>
  <si>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</si>
  <si>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</si>
  <si>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</si>
  <si>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</si>
  <si>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</si>
  <si>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</si>
  <si>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</si>
  <si>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</si>
  <si>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</si>
  <si>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</si>
  <si>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</si>
  <si>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</si>
  <si>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</si>
  <si>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</si>
  <si>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</si>
  <si>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</si>
  <si>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</si>
  <si>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</si>
  <si>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</si>
  <si>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</si>
  <si>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</si>
  <si>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</si>
  <si>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</si>
  <si>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</si>
  <si>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</si>
  <si>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</si>
  <si>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</si>
  <si>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</si>
  <si>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</si>
  <si>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</si>
  <si>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</si>
  <si>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</si>
  <si>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</si>
  <si>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</si>
  <si>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</si>
  <si>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</si>
  <si>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</si>
  <si>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</si>
  <si>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</si>
  <si>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</si>
  <si>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</si>
  <si>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</si>
  <si>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</si>
  <si>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</si>
  <si>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</si>
  <si>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</si>
  <si>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</si>
  <si>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</si>
  <si>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</si>
  <si>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</si>
  <si>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</si>
  <si>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</si>
  <si>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</si>
  <si>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</si>
  <si>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</si>
  <si>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</si>
  <si>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</si>
  <si>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</si>
  <si>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</si>
  <si>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</si>
  <si>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КИНЕМАТОГРАФИЯ, СРЕДСТВА МАССОВОЙ ИНФОРМАЦИИ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</si>
  <si>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</si>
  <si>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</si>
  <si>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</si>
  <si>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</si>
  <si>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</si>
  <si>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кинематографии, средств массовой информации</t>
  </si>
  <si>
    <t>0900</t>
  </si>
  <si>
    <t>ЗДРАВООХРАНЕНИЕ</t>
  </si>
  <si>
    <t>0901</t>
  </si>
  <si>
    <t>Стационарная медицинская помощь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</si>
  <si>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</si>
  <si>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</si>
  <si>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</si>
  <si>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</si>
  <si>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</si>
  <si>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</si>
  <si>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</si>
  <si>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</si>
  <si>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</si>
  <si>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</si>
  <si>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</si>
  <si>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</si>
  <si>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</si>
  <si>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  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</si>
  <si>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</si>
  <si>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</si>
  <si>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</si>
  <si>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</si>
  <si>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</si>
  <si>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</t>
  </si>
  <si>
    <t>1202</t>
  </si>
  <si>
    <t>СРЕДСТВА МАССОВОЙ ИНФОРМАЦИИ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</si>
  <si>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</si>
  <si>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</si>
  <si>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</si>
  <si>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</si>
  <si>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</si>
  <si>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</si>
  <si>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</si>
  <si>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</si>
  <si>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</si>
  <si>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</si>
  <si>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</si>
  <si>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</si>
  <si>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</si>
  <si>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</si>
  <si>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</si>
  <si>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000 01 03 00 00 00 0000 800</t>
  </si>
  <si>
    <t>Получение бюджетных кредитов от других бюджетов бюджетной системы РФ (+)</t>
  </si>
  <si>
    <t>000 01 03 01 00 00 0000 810</t>
  </si>
  <si>
    <t>Погашение бюджетных кредитов, полученных от других бюджетов бюджетной системы РФ (-)</t>
  </si>
  <si>
    <t>КРЕДИТЫ КРЕДИТНЫХ ОРГАНИЗАЦИЙ</t>
  </si>
  <si>
    <t>000 01 02 00 00 00 0000 800</t>
  </si>
  <si>
    <t>Получение кредитов от кредитных организаций</t>
  </si>
  <si>
    <t>000 01 02 00 00 05 0000 810</t>
  </si>
  <si>
    <t>Погашение кредитов, предоставленных кредитными организациями</t>
  </si>
  <si>
    <t>ИЗМЕНЕНИЕ ОСТАТКОВ СРЕДСТВ НА СЧЕТАХ ПО УЧЕТУ СРЕДСТВ БЮДЖЕТА</t>
  </si>
  <si>
    <t>000 01 05 02 01 05 0000 510</t>
  </si>
  <si>
    <t>увеличение остатков средств бюджета</t>
  </si>
  <si>
    <t>000 01 05 02 01 00 0000 610</t>
  </si>
  <si>
    <t>уменьшение остатков средств бюджета</t>
  </si>
  <si>
    <t>ИНЫЕ ИСТОЧНИКИ ВНУТРЕННЕГО ФИНАНСИРОВАНИЯ ДЕФИЦИТА БЮДЖЕТА</t>
  </si>
  <si>
    <t>АКЦИИ И ИНЫЕ ФОРМЫ УЧАСТИЯ В КАПИТАЛЕ, НАХОДЯЩИЕСЯ В ГОСУДАРСТВЕННОЙ И МУНИЦИПАЛЬНОЙ СОБСТВЕННОСТИ</t>
  </si>
  <si>
    <t>Средства от продажи акций и иных форм участия в капитале, находящихся в государственной и муниципальной собственности</t>
  </si>
  <si>
    <t>ОПЕРАЦИИ ПО УПРАВЛЕНИЮ ОСТАТКАМИ СРЕДСТВ НА ЕДИНЫХ СЧЕТАХ БЮДЖЕТА</t>
  </si>
  <si>
    <t>БЮДЖЕТНЫЕ КРЕДИТЫ, ПРЕДОСТАВЛЕННЫЕ ВНУТРИ СТРАНЫ</t>
  </si>
  <si>
    <t>Возврат бюджетных кредитов, предоставленных внутри страны</t>
  </si>
  <si>
    <t>ИТОГО ИСТОЧНИКОВ ВНУТРЕННЕГО ФИНАНСИРОВАНИЯ ДЕФИЦИТОВ БЮДЖЕТОВ</t>
  </si>
  <si>
    <t>СПРАВОЧНО РАСХОДЫ В РАЗРЕЗЕ МУНИЦИПАЛЬНЫХ ПРОГРАММ</t>
  </si>
  <si>
    <t>Наименование</t>
  </si>
  <si>
    <t>0200000000</t>
  </si>
  <si>
    <t>Муниципальная программа «Развитие образования»</t>
  </si>
  <si>
    <t>0400000000</t>
  </si>
  <si>
    <t>Муниципальная программа «Реформирование и модернизация жилищно-коммунального хозяйства и повышение энергетической эффективности»</t>
  </si>
  <si>
    <t>0500000000</t>
  </si>
  <si>
    <t>Муниципальная программа «Защита населения и территории Северо-Енисейского района от чрезвычайных ситуаций природного и техногенного характера»</t>
  </si>
  <si>
    <t>0800000000</t>
  </si>
  <si>
    <t>Муниципальная программа «Развитие культуры»</t>
  </si>
  <si>
    <t>0900000000</t>
  </si>
  <si>
    <t>Муниципальная программа «Развитие физической культуры, спорта и молодежной политики»</t>
  </si>
  <si>
    <t>1200000000</t>
  </si>
  <si>
    <t>Муниципальная программа «Развитие транспортной системы Северо-Енисейского района»</t>
  </si>
  <si>
    <t>1500000000</t>
  </si>
  <si>
    <t>Муниципальная программа «Развитие местного самоуправления»</t>
  </si>
  <si>
    <t>1600000000</t>
  </si>
  <si>
    <t>Муниципальная программа «Создание условий для обеспечения доступным и комфортным жильем граждан Северо-Енисейского района»</t>
  </si>
  <si>
    <t>1800000000</t>
  </si>
  <si>
    <t>Муниципальная программа «Управление муниципальными финансами»</t>
  </si>
  <si>
    <t>2000000000</t>
  </si>
  <si>
    <t>Муниципальная программа «Содействие развитию гражданского общества»</t>
  </si>
  <si>
    <t>2100000000</t>
  </si>
  <si>
    <t>Муниципальная программа «Управление муниципальным имуществом»</t>
  </si>
  <si>
    <t>2200000000</t>
  </si>
  <si>
    <t>Муниципальная программа «Благоустройство территории»</t>
  </si>
  <si>
    <t>2500000000</t>
  </si>
  <si>
    <t>Муниципальная программа «Развитие социальных отношений, рост благополучия и защищенности граждан в Северо-Енисейском районе»</t>
  </si>
  <si>
    <t>2600000000</t>
  </si>
  <si>
    <t>Муниципальная программа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</t>
  </si>
  <si>
    <t>ИТОГО ПО МУНИЦИПАЛЬНЫМ ПРОГРАММАМ</t>
  </si>
  <si>
    <t>000 203 00000 00 0000 000</t>
  </si>
  <si>
    <t>Безвозмездные поступления от государственных (муниципальных) организаций</t>
  </si>
  <si>
    <t>План на 2024 год с учетом изменений</t>
  </si>
  <si>
    <t>Сведения о ходе исполнения бюджета Северо-Енисейского  района в 2024 году                                                                                      по состоянию на 01 октября 2024 года</t>
  </si>
  <si>
    <t>Исполнено на 01.10.2024г.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</si>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</sst>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р_."/>
    <numFmt numFmtId="165" formatCode="#,##0.0"/>
    <numFmt numFmtId="166" formatCode="0.0%"/>
    <numFmt numFmtId="167" formatCode="0.0"/>
  </numFmts>
  <fonts count="12" x14ac:knownFonts="1">
    <font>
      <sz val="11"/>
      <name val="Calibri"/>
    </font>
    <font>
      <sz val="10"/>
      <name val="Arial Cyr"/>
    </font>
    <font>
      <sz val="14"/>
      <name val="Times New Roman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sz val="14"/>
      <name val="Arial Cyr"/>
    </font>
    <font>
      <b/>
      <sz val="14"/>
      <name val="Times New Roman"/>
    </font>
    <font>
      <sz val="11"/>
      <name val="Times New Roman"/>
    </font>
    <font>
      <b/>
      <sz val="11"/>
      <name val="Times New Roman"/>
    </font>
    <font>
      <b/>
      <sz val="1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CCC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/>
    <xf numFmtId="0" fontId="4" fillId="0" borderId="1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49" fontId="1" fillId="3" borderId="4" xfId="0" applyNumberFormat="1" applyFont="1" applyFill="1" applyBorder="1" applyAlignment="1">
      <alignment horizontal="right"/>
    </xf>
    <xf numFmtId="0" fontId="4" fillId="3" borderId="5" xfId="0" applyNumberFormat="1" applyFont="1" applyFill="1" applyBorder="1" applyAlignment="1">
      <alignment horizontal="left" vertical="center"/>
    </xf>
    <xf numFmtId="165" fontId="4" fillId="3" borderId="4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49" fontId="1" fillId="0" borderId="4" xfId="0" applyNumberFormat="1" applyFont="1" applyBorder="1" applyAlignment="1">
      <alignment horizontal="center"/>
    </xf>
    <xf numFmtId="0" fontId="4" fillId="0" borderId="5" xfId="0" applyNumberFormat="1" applyFont="1" applyBorder="1"/>
    <xf numFmtId="165" fontId="4" fillId="2" borderId="4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/>
    <xf numFmtId="167" fontId="3" fillId="2" borderId="4" xfId="0" applyNumberFormat="1" applyFont="1" applyFill="1" applyBorder="1" applyAlignment="1">
      <alignment horizontal="center" vertical="center" wrapText="1"/>
    </xf>
    <xf numFmtId="167" fontId="3" fillId="2" borderId="4" xfId="0" applyNumberFormat="1" applyFont="1" applyFill="1" applyBorder="1" applyAlignment="1">
      <alignment horizontal="center" vertical="center"/>
    </xf>
    <xf numFmtId="167" fontId="3" fillId="0" borderId="0" xfId="0" applyNumberFormat="1" applyFont="1"/>
    <xf numFmtId="166" fontId="3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wrapText="1"/>
    </xf>
    <xf numFmtId="167" fontId="4" fillId="2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left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wrapText="1"/>
    </xf>
    <xf numFmtId="0" fontId="4" fillId="0" borderId="5" xfId="0" applyNumberFormat="1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/>
    <xf numFmtId="0" fontId="4" fillId="0" borderId="4" xfId="0" applyNumberFormat="1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0" borderId="0" xfId="0" applyNumberFormat="1" applyFont="1"/>
    <xf numFmtId="49" fontId="6" fillId="3" borderId="4" xfId="0" applyNumberFormat="1" applyFont="1" applyFill="1" applyBorder="1" applyAlignment="1">
      <alignment horizontal="center"/>
    </xf>
    <xf numFmtId="0" fontId="7" fillId="3" borderId="5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2" fillId="0" borderId="0" xfId="0" applyNumberFormat="1" applyFont="1"/>
    <xf numFmtId="4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4" fontId="3" fillId="2" borderId="6" xfId="0" applyNumberFormat="1" applyFont="1" applyFill="1" applyBorder="1"/>
    <xf numFmtId="0" fontId="3" fillId="2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/>
    <xf numFmtId="165" fontId="3" fillId="0" borderId="4" xfId="0" applyNumberFormat="1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left" wrapText="1"/>
    </xf>
    <xf numFmtId="165" fontId="3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wrapText="1"/>
    </xf>
    <xf numFmtId="49" fontId="3" fillId="2" borderId="8" xfId="0" applyNumberFormat="1" applyFont="1" applyFill="1" applyBorder="1" applyAlignment="1">
      <alignment horizontal="left" vertical="center" wrapText="1"/>
    </xf>
    <xf numFmtId="0" fontId="4" fillId="3" borderId="4" xfId="0" applyNumberFormat="1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vertical="center"/>
    </xf>
    <xf numFmtId="166" fontId="3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/>
    <xf numFmtId="4" fontId="3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wrapText="1"/>
    </xf>
    <xf numFmtId="165" fontId="4" fillId="4" borderId="4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9" fillId="0" borderId="5" xfId="0" applyNumberFormat="1" applyFont="1" applyBorder="1" applyAlignment="1">
      <alignment wrapText="1"/>
    </xf>
    <xf numFmtId="165" fontId="9" fillId="2" borderId="4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wrapText="1"/>
    </xf>
    <xf numFmtId="0" fontId="8" fillId="0" borderId="5" xfId="0" applyNumberFormat="1" applyFont="1" applyBorder="1" applyAlignment="1">
      <alignment wrapText="1"/>
    </xf>
    <xf numFmtId="165" fontId="8" fillId="2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5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NumberFormat="1" applyFont="1" applyAlignment="1">
      <alignment horizontal="center" wrapText="1"/>
    </xf>
    <xf numFmtId="9" fontId="1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166" fontId="3" fillId="5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OFiS/SPRAVKI/2018/I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abSelected="1" workbookViewId="0">
      <selection activeCell="J11" sqref="J11"/>
    </sheetView>
  </sheetViews>
  <sheetFormatPr defaultColWidth="9" defaultRowHeight="13.2" x14ac:dyDescent="0.25"/>
  <cols>
    <col min="1" max="1" width="35.109375" style="1" customWidth="1"/>
    <col min="2" max="2" width="54.5546875" customWidth="1"/>
    <col min="3" max="3" width="17.6640625" customWidth="1"/>
    <col min="4" max="4" width="17.6640625" style="2" customWidth="1"/>
    <col min="5" max="5" width="13.44140625" style="3" customWidth="1"/>
    <col min="6" max="6" width="14.88671875" bestFit="1" customWidth="1"/>
    <col min="7" max="7" width="13.44140625" bestFit="1" customWidth="1"/>
    <col min="8" max="8" width="15.33203125" customWidth="1"/>
  </cols>
  <sheetData>
    <row r="1" spans="1:14" ht="31.2" customHeight="1" x14ac:dyDescent="0.3">
      <c r="A1" s="100" t="s">
        <v>0</v>
      </c>
      <c r="B1" s="100"/>
      <c r="C1" s="100"/>
      <c r="D1" s="100"/>
      <c r="E1" s="100"/>
      <c r="F1" s="4"/>
      <c r="G1" s="4"/>
      <c r="H1" s="4"/>
      <c r="I1" s="4"/>
      <c r="J1" s="4"/>
      <c r="K1" s="4"/>
      <c r="L1" s="4"/>
      <c r="M1" s="4"/>
      <c r="N1" s="4"/>
    </row>
    <row r="2" spans="1:14" ht="45.6" customHeight="1" x14ac:dyDescent="0.3">
      <c r="A2" s="101" t="s">
        <v>235</v>
      </c>
      <c r="B2" s="102"/>
      <c r="C2" s="102"/>
      <c r="D2" s="103"/>
      <c r="E2" s="5"/>
      <c r="F2" s="4"/>
      <c r="G2" s="4"/>
      <c r="H2" s="4"/>
      <c r="I2" s="4"/>
      <c r="J2" s="4"/>
      <c r="K2" s="4"/>
      <c r="L2" s="4"/>
      <c r="M2" s="4"/>
      <c r="N2" s="4"/>
    </row>
    <row r="3" spans="1:14" ht="26.4" x14ac:dyDescent="0.25">
      <c r="A3" s="6"/>
      <c r="B3" s="7" t="s">
        <v>1</v>
      </c>
      <c r="C3" s="8" t="s">
        <v>234</v>
      </c>
      <c r="D3" s="9" t="s">
        <v>236</v>
      </c>
      <c r="E3" s="8" t="s">
        <v>2</v>
      </c>
      <c r="F3" s="10"/>
      <c r="G3" s="10"/>
      <c r="H3" s="10"/>
      <c r="I3" s="10"/>
      <c r="J3" s="10"/>
      <c r="K3" s="10"/>
      <c r="L3" s="10"/>
      <c r="M3" s="10"/>
      <c r="N3" s="10"/>
    </row>
    <row r="4" spans="1:14" ht="15.6" x14ac:dyDescent="0.3">
      <c r="A4" s="11"/>
      <c r="B4" s="12" t="s">
        <v>3</v>
      </c>
      <c r="C4" s="13">
        <f>C5+C9+C12+C15+C16+C17+C18+C19+C20+C21+C22+C8</f>
        <v>3772371.1999999993</v>
      </c>
      <c r="D4" s="13">
        <f>D5+D9+D12+D15+D16+D17+D18+D19+D20+D21+D22+D8</f>
        <v>2476327.1999999997</v>
      </c>
      <c r="E4" s="14">
        <f t="shared" ref="E4:E21" si="0">D4/C4</f>
        <v>0.65643783941516687</v>
      </c>
      <c r="F4" s="15"/>
      <c r="G4" s="4"/>
      <c r="H4" s="4"/>
      <c r="I4" s="4"/>
      <c r="J4" s="4"/>
      <c r="K4" s="4"/>
      <c r="L4" s="4"/>
      <c r="M4" s="4"/>
      <c r="N4" s="4"/>
    </row>
    <row r="5" spans="1:14" ht="15.6" x14ac:dyDescent="0.3">
      <c r="A5" s="16" t="s">
        <v>4</v>
      </c>
      <c r="B5" s="17" t="s">
        <v>5</v>
      </c>
      <c r="C5" s="18">
        <f>C6+C7</f>
        <v>3505026.5999999996</v>
      </c>
      <c r="D5" s="18">
        <f>D6+D7</f>
        <v>2345014.4</v>
      </c>
      <c r="E5" s="19">
        <f t="shared" si="0"/>
        <v>0.66904325348058702</v>
      </c>
      <c r="F5" s="15"/>
      <c r="G5" s="4"/>
      <c r="H5" s="4"/>
      <c r="I5" s="4"/>
      <c r="J5" s="4"/>
      <c r="K5" s="4"/>
      <c r="L5" s="4"/>
      <c r="M5" s="4"/>
      <c r="N5" s="4"/>
    </row>
    <row r="6" spans="1:14" ht="15.6" x14ac:dyDescent="0.3">
      <c r="A6" s="16" t="s">
        <v>6</v>
      </c>
      <c r="B6" s="20" t="s">
        <v>7</v>
      </c>
      <c r="C6" s="21">
        <v>2543150.9</v>
      </c>
      <c r="D6" s="22">
        <v>1672250.7</v>
      </c>
      <c r="E6" s="19">
        <f t="shared" si="0"/>
        <v>0.65755071789094388</v>
      </c>
      <c r="F6" s="15"/>
      <c r="G6" s="23"/>
      <c r="H6" s="23"/>
      <c r="I6" s="4"/>
      <c r="J6" s="4"/>
      <c r="K6" s="4"/>
      <c r="L6" s="4"/>
      <c r="M6" s="4"/>
      <c r="N6" s="4"/>
    </row>
    <row r="7" spans="1:14" ht="15.6" x14ac:dyDescent="0.3">
      <c r="A7" s="16" t="s">
        <v>8</v>
      </c>
      <c r="B7" s="20" t="s">
        <v>9</v>
      </c>
      <c r="C7" s="22">
        <v>961875.7</v>
      </c>
      <c r="D7" s="22">
        <v>672763.7</v>
      </c>
      <c r="E7" s="24">
        <f t="shared" si="0"/>
        <v>0.69942893868719214</v>
      </c>
      <c r="F7" s="15"/>
      <c r="G7" s="4"/>
      <c r="H7" s="4"/>
      <c r="I7" s="4"/>
      <c r="J7" s="4"/>
      <c r="K7" s="4"/>
      <c r="L7" s="4"/>
      <c r="M7" s="4"/>
      <c r="N7" s="4"/>
    </row>
    <row r="8" spans="1:14" ht="17.399999999999999" customHeight="1" x14ac:dyDescent="0.3">
      <c r="A8" s="16" t="s">
        <v>10</v>
      </c>
      <c r="B8" s="25" t="s">
        <v>11</v>
      </c>
      <c r="C8" s="26">
        <v>2893.9</v>
      </c>
      <c r="D8" s="26">
        <v>1965</v>
      </c>
      <c r="E8" s="19">
        <f t="shared" si="0"/>
        <v>0.67901447873112408</v>
      </c>
      <c r="F8" s="15"/>
      <c r="G8" s="4"/>
      <c r="H8" s="4"/>
      <c r="I8" s="4"/>
      <c r="J8" s="4"/>
      <c r="K8" s="4"/>
      <c r="L8" s="4"/>
      <c r="M8" s="4"/>
      <c r="N8" s="4"/>
    </row>
    <row r="9" spans="1:14" ht="15.6" x14ac:dyDescent="0.3">
      <c r="A9" s="16" t="s">
        <v>12</v>
      </c>
      <c r="B9" s="17" t="s">
        <v>13</v>
      </c>
      <c r="C9" s="26">
        <v>24089</v>
      </c>
      <c r="D9" s="18">
        <v>17995.400000000001</v>
      </c>
      <c r="E9" s="19">
        <f t="shared" si="0"/>
        <v>0.74703806716758692</v>
      </c>
      <c r="F9" s="15"/>
      <c r="G9" s="4"/>
      <c r="H9" s="4"/>
      <c r="I9" s="4"/>
      <c r="J9" s="4"/>
      <c r="K9" s="4"/>
      <c r="L9" s="4"/>
      <c r="M9" s="4"/>
      <c r="N9" s="4"/>
    </row>
    <row r="10" spans="1:14" ht="30.75" customHeight="1" x14ac:dyDescent="0.3">
      <c r="A10" s="16" t="s">
        <v>14</v>
      </c>
      <c r="B10" s="27" t="s">
        <v>15</v>
      </c>
      <c r="C10" s="21">
        <v>7.9</v>
      </c>
      <c r="D10" s="21">
        <v>23.8</v>
      </c>
      <c r="E10" s="19">
        <v>0</v>
      </c>
      <c r="F10" s="15"/>
      <c r="G10" s="4"/>
      <c r="H10" s="4"/>
      <c r="I10" s="4"/>
      <c r="J10" s="4"/>
      <c r="K10" s="4"/>
      <c r="L10" s="4"/>
      <c r="M10" s="4"/>
      <c r="N10" s="4"/>
    </row>
    <row r="11" spans="1:14" ht="46.2" customHeight="1" x14ac:dyDescent="0.3">
      <c r="A11" s="16" t="s">
        <v>16</v>
      </c>
      <c r="B11" s="28" t="s">
        <v>17</v>
      </c>
      <c r="C11" s="21">
        <v>7000</v>
      </c>
      <c r="D11" s="22">
        <v>5096.6000000000004</v>
      </c>
      <c r="E11" s="19">
        <f t="shared" si="0"/>
        <v>0.72808571428571434</v>
      </c>
      <c r="F11" s="15"/>
      <c r="G11" s="23"/>
      <c r="H11" s="23"/>
      <c r="I11" s="4"/>
      <c r="J11" s="4"/>
      <c r="K11" s="4"/>
      <c r="L11" s="4"/>
      <c r="M11" s="4"/>
      <c r="N11" s="4"/>
    </row>
    <row r="12" spans="1:14" ht="15.6" x14ac:dyDescent="0.3">
      <c r="A12" s="16" t="s">
        <v>18</v>
      </c>
      <c r="B12" s="17" t="s">
        <v>19</v>
      </c>
      <c r="C12" s="18">
        <v>4874.2</v>
      </c>
      <c r="D12" s="18">
        <v>2569.4</v>
      </c>
      <c r="E12" s="19">
        <f t="shared" si="0"/>
        <v>0.52714291576053507</v>
      </c>
      <c r="F12" s="15"/>
      <c r="G12" s="4"/>
      <c r="H12" s="4"/>
      <c r="I12" s="4"/>
      <c r="J12" s="4"/>
      <c r="K12" s="4"/>
      <c r="L12" s="4"/>
      <c r="M12" s="4"/>
      <c r="N12" s="4"/>
    </row>
    <row r="13" spans="1:14" ht="15.6" x14ac:dyDescent="0.3">
      <c r="A13" s="16" t="s">
        <v>20</v>
      </c>
      <c r="B13" s="20" t="s">
        <v>21</v>
      </c>
      <c r="C13" s="22">
        <v>1203.2</v>
      </c>
      <c r="D13" s="22">
        <v>483.8</v>
      </c>
      <c r="E13" s="24">
        <f t="shared" si="0"/>
        <v>0.40209441489361702</v>
      </c>
      <c r="F13" s="15"/>
      <c r="G13" s="23"/>
      <c r="H13" s="23"/>
      <c r="I13" s="4"/>
      <c r="J13" s="4"/>
      <c r="K13" s="4"/>
      <c r="L13" s="4"/>
      <c r="M13" s="4"/>
      <c r="N13" s="4"/>
    </row>
    <row r="14" spans="1:14" ht="15.6" x14ac:dyDescent="0.3">
      <c r="A14" s="16" t="s">
        <v>22</v>
      </c>
      <c r="B14" s="20" t="s">
        <v>23</v>
      </c>
      <c r="C14" s="22">
        <v>3671.1</v>
      </c>
      <c r="D14" s="22">
        <v>2085.6</v>
      </c>
      <c r="E14" s="24">
        <f t="shared" si="0"/>
        <v>0.56811309961591894</v>
      </c>
      <c r="F14" s="15"/>
      <c r="G14" s="4"/>
      <c r="H14" s="4"/>
      <c r="I14" s="4"/>
      <c r="J14" s="4"/>
      <c r="K14" s="4"/>
      <c r="L14" s="4"/>
      <c r="M14" s="4"/>
      <c r="N14" s="4"/>
    </row>
    <row r="15" spans="1:14" ht="15.6" x14ac:dyDescent="0.3">
      <c r="A15" s="16" t="s">
        <v>24</v>
      </c>
      <c r="B15" s="17" t="s">
        <v>25</v>
      </c>
      <c r="C15" s="29">
        <v>1415</v>
      </c>
      <c r="D15" s="30">
        <v>1342.3</v>
      </c>
      <c r="E15" s="19">
        <f t="shared" si="0"/>
        <v>0.94862190812720848</v>
      </c>
      <c r="F15" s="15"/>
      <c r="G15" s="4"/>
      <c r="H15" s="4"/>
      <c r="I15" s="4"/>
      <c r="J15" s="4"/>
      <c r="K15" s="4"/>
      <c r="L15" s="4"/>
      <c r="M15" s="4"/>
      <c r="N15" s="4"/>
    </row>
    <row r="16" spans="1:14" ht="31.2" customHeight="1" x14ac:dyDescent="0.3">
      <c r="A16" s="16" t="s">
        <v>26</v>
      </c>
      <c r="B16" s="31" t="s">
        <v>27</v>
      </c>
      <c r="C16" s="29">
        <v>51384.9</v>
      </c>
      <c r="D16" s="26">
        <v>34479.599999999999</v>
      </c>
      <c r="E16" s="19">
        <f t="shared" si="0"/>
        <v>0.67100646298815403</v>
      </c>
      <c r="F16" s="15"/>
      <c r="G16" s="4"/>
      <c r="H16" s="4"/>
      <c r="I16" s="4"/>
      <c r="J16" s="4"/>
      <c r="K16" s="4"/>
      <c r="L16" s="4"/>
      <c r="M16" s="4"/>
      <c r="N16" s="4"/>
    </row>
    <row r="17" spans="1:14" ht="13.95" customHeight="1" x14ac:dyDescent="0.3">
      <c r="A17" s="16" t="s">
        <v>28</v>
      </c>
      <c r="B17" s="31" t="s">
        <v>29</v>
      </c>
      <c r="C17" s="29">
        <v>54000</v>
      </c>
      <c r="D17" s="26">
        <v>31458.400000000001</v>
      </c>
      <c r="E17" s="19">
        <f t="shared" si="0"/>
        <v>0.58256296296296295</v>
      </c>
      <c r="F17" s="15"/>
      <c r="G17" s="4"/>
      <c r="H17" s="4"/>
      <c r="I17" s="4"/>
      <c r="J17" s="4"/>
      <c r="K17" s="4"/>
      <c r="L17" s="4"/>
      <c r="M17" s="4"/>
      <c r="N17" s="4"/>
    </row>
    <row r="18" spans="1:14" ht="30.75" customHeight="1" x14ac:dyDescent="0.3">
      <c r="A18" s="16" t="s">
        <v>30</v>
      </c>
      <c r="B18" s="31" t="s">
        <v>31</v>
      </c>
      <c r="C18" s="26">
        <v>10476.799999999999</v>
      </c>
      <c r="D18" s="26">
        <v>7995.5</v>
      </c>
      <c r="E18" s="19">
        <f t="shared" si="0"/>
        <v>0.76316241600488699</v>
      </c>
      <c r="F18" s="15"/>
      <c r="G18" s="4"/>
      <c r="H18" s="4"/>
      <c r="I18" s="4"/>
      <c r="J18" s="4"/>
      <c r="K18" s="4"/>
      <c r="L18" s="4"/>
      <c r="M18" s="4"/>
      <c r="N18" s="4"/>
    </row>
    <row r="19" spans="1:14" ht="29.4" customHeight="1" x14ac:dyDescent="0.3">
      <c r="A19" s="16" t="s">
        <v>32</v>
      </c>
      <c r="B19" s="31" t="s">
        <v>33</v>
      </c>
      <c r="C19" s="18">
        <v>115666.4</v>
      </c>
      <c r="D19" s="18">
        <v>31001.4</v>
      </c>
      <c r="E19" s="19">
        <f t="shared" si="0"/>
        <v>0.26802424904726008</v>
      </c>
      <c r="F19" s="15"/>
      <c r="G19" s="4"/>
      <c r="H19" s="4"/>
      <c r="I19" s="4"/>
      <c r="J19" s="4"/>
      <c r="K19" s="4"/>
      <c r="L19" s="4"/>
      <c r="M19" s="4"/>
      <c r="N19" s="4"/>
    </row>
    <row r="20" spans="1:14" ht="15.75" customHeight="1" x14ac:dyDescent="0.3">
      <c r="A20" s="16" t="s">
        <v>34</v>
      </c>
      <c r="B20" s="17" t="s">
        <v>35</v>
      </c>
      <c r="C20" s="18">
        <v>0.5</v>
      </c>
      <c r="D20" s="18">
        <v>0</v>
      </c>
      <c r="E20" s="19">
        <f t="shared" si="0"/>
        <v>0</v>
      </c>
      <c r="F20" s="15"/>
      <c r="G20" s="4"/>
      <c r="H20" s="4"/>
      <c r="I20" s="4"/>
      <c r="J20" s="4"/>
      <c r="K20" s="4"/>
      <c r="L20" s="4"/>
      <c r="M20" s="4"/>
      <c r="N20" s="4"/>
    </row>
    <row r="21" spans="1:14" ht="15.6" x14ac:dyDescent="0.3">
      <c r="A21" s="16" t="s">
        <v>36</v>
      </c>
      <c r="B21" s="17" t="s">
        <v>37</v>
      </c>
      <c r="C21" s="18">
        <v>2250.3000000000002</v>
      </c>
      <c r="D21" s="18">
        <v>2216.1</v>
      </c>
      <c r="E21" s="19">
        <f t="shared" si="0"/>
        <v>0.9848020263964804</v>
      </c>
      <c r="F21" s="15"/>
      <c r="G21" s="4"/>
      <c r="H21" s="4"/>
      <c r="I21" s="4"/>
      <c r="J21" s="4"/>
      <c r="K21" s="4"/>
      <c r="L21" s="4"/>
      <c r="M21" s="4"/>
      <c r="N21" s="4"/>
    </row>
    <row r="22" spans="1:14" ht="18.600000000000001" customHeight="1" x14ac:dyDescent="0.3">
      <c r="A22" s="16" t="s">
        <v>38</v>
      </c>
      <c r="B22" s="32" t="s">
        <v>39</v>
      </c>
      <c r="C22" s="18">
        <v>293.60000000000002</v>
      </c>
      <c r="D22" s="18">
        <v>289.7</v>
      </c>
      <c r="E22" s="24">
        <v>0</v>
      </c>
      <c r="F22" s="15"/>
      <c r="G22" s="4"/>
      <c r="H22" s="4"/>
      <c r="I22" s="4"/>
      <c r="J22" s="4"/>
      <c r="K22" s="4"/>
      <c r="L22" s="4"/>
      <c r="M22" s="4"/>
      <c r="N22" s="4"/>
    </row>
    <row r="23" spans="1:14" ht="15.6" x14ac:dyDescent="0.3">
      <c r="A23" s="33"/>
      <c r="B23" s="34" t="s">
        <v>40</v>
      </c>
      <c r="C23" s="13">
        <f>C24+C33+C35+C32+C31+C36</f>
        <v>612929.20000000007</v>
      </c>
      <c r="D23" s="13">
        <f>D24+D33+D35+D32+D31+D36+D34</f>
        <v>481468.60000000003</v>
      </c>
      <c r="E23" s="14">
        <f>D23/C23</f>
        <v>0.78552074203676381</v>
      </c>
      <c r="F23" s="15"/>
      <c r="G23" s="4"/>
      <c r="H23" s="4"/>
      <c r="I23" s="4"/>
      <c r="J23" s="4"/>
      <c r="K23" s="4"/>
      <c r="L23" s="4"/>
      <c r="M23" s="4"/>
      <c r="N23" s="4"/>
    </row>
    <row r="24" spans="1:14" ht="31.95" customHeight="1" x14ac:dyDescent="0.3">
      <c r="A24" s="16" t="s">
        <v>41</v>
      </c>
      <c r="B24" s="32" t="s">
        <v>42</v>
      </c>
      <c r="C24" s="18">
        <v>584910.4</v>
      </c>
      <c r="D24" s="18">
        <v>459557.1</v>
      </c>
      <c r="E24" s="19">
        <f>D24/C24</f>
        <v>0.78568803016667166</v>
      </c>
      <c r="F24" s="15"/>
      <c r="G24" s="4"/>
      <c r="H24" s="4"/>
      <c r="I24" s="4"/>
      <c r="J24" s="4"/>
      <c r="K24" s="4"/>
      <c r="L24" s="4"/>
      <c r="M24" s="4"/>
      <c r="N24" s="4"/>
    </row>
    <row r="25" spans="1:14" ht="44.25" hidden="1" customHeight="1" x14ac:dyDescent="0.3">
      <c r="A25" s="16"/>
      <c r="B25" s="35" t="s">
        <v>43</v>
      </c>
      <c r="C25" s="18" t="e">
        <f>[1]Расшир!E342</f>
        <v>#REF!</v>
      </c>
      <c r="D25" s="18" t="e">
        <f>[1]Расшир!F342</f>
        <v>#REF!</v>
      </c>
      <c r="E25" s="19" t="e">
        <f>D25/C25</f>
        <v>#REF!</v>
      </c>
      <c r="F25" s="15"/>
      <c r="G25" s="4"/>
      <c r="H25" s="4"/>
      <c r="I25" s="4"/>
      <c r="J25" s="4"/>
      <c r="K25" s="4"/>
      <c r="L25" s="4"/>
      <c r="M25" s="4"/>
      <c r="N25" s="4"/>
    </row>
    <row r="26" spans="1:14" ht="33" customHeight="1" x14ac:dyDescent="0.3">
      <c r="A26" s="16" t="s">
        <v>41</v>
      </c>
      <c r="B26" s="36" t="s">
        <v>44</v>
      </c>
      <c r="C26" s="37">
        <v>0</v>
      </c>
      <c r="D26" s="37">
        <v>0</v>
      </c>
      <c r="E26" s="24">
        <v>0</v>
      </c>
      <c r="F26" s="15"/>
      <c r="G26" s="4"/>
      <c r="H26" s="4"/>
      <c r="I26" s="4"/>
      <c r="J26" s="4"/>
      <c r="K26" s="4"/>
      <c r="L26" s="4"/>
      <c r="M26" s="4"/>
      <c r="N26" s="4"/>
    </row>
    <row r="27" spans="1:14" ht="33" customHeight="1" x14ac:dyDescent="0.3">
      <c r="A27" s="16" t="s">
        <v>45</v>
      </c>
      <c r="B27" s="36" t="s">
        <v>46</v>
      </c>
      <c r="C27" s="37">
        <v>30226.6</v>
      </c>
      <c r="D27" s="37">
        <v>12335.4</v>
      </c>
      <c r="E27" s="24">
        <f>D27/C27</f>
        <v>0.4080975035233867</v>
      </c>
      <c r="F27" s="15"/>
      <c r="G27" s="4"/>
      <c r="H27" s="4"/>
      <c r="I27" s="4"/>
      <c r="J27" s="4"/>
      <c r="K27" s="4"/>
      <c r="L27" s="4"/>
      <c r="M27" s="4"/>
      <c r="N27" s="4"/>
    </row>
    <row r="28" spans="1:14" ht="33" customHeight="1" x14ac:dyDescent="0.3">
      <c r="A28" s="16" t="s">
        <v>47</v>
      </c>
      <c r="B28" s="36" t="s">
        <v>48</v>
      </c>
      <c r="C28" s="37">
        <v>517171.7</v>
      </c>
      <c r="D28" s="37">
        <v>425118.2</v>
      </c>
      <c r="E28" s="24">
        <f>D28/C28</f>
        <v>0.82200592182441534</v>
      </c>
      <c r="F28" s="15"/>
      <c r="G28" s="4"/>
      <c r="H28" s="4"/>
      <c r="I28" s="4"/>
      <c r="J28" s="4"/>
      <c r="K28" s="4"/>
      <c r="L28" s="4"/>
      <c r="M28" s="4"/>
      <c r="N28" s="4"/>
    </row>
    <row r="29" spans="1:14" ht="17.25" hidden="1" customHeight="1" x14ac:dyDescent="0.3">
      <c r="A29" s="16" t="s">
        <v>41</v>
      </c>
      <c r="B29" s="36" t="s">
        <v>49</v>
      </c>
      <c r="C29" s="37" t="e">
        <f>[1]Расшир!E271</f>
        <v>#REF!</v>
      </c>
      <c r="D29" s="37" t="e">
        <f>[1]Расшир!F271</f>
        <v>#REF!</v>
      </c>
      <c r="E29" s="24">
        <v>0</v>
      </c>
      <c r="F29" s="15"/>
      <c r="G29" s="4"/>
      <c r="H29" s="4"/>
      <c r="I29" s="4"/>
      <c r="J29" s="4"/>
      <c r="K29" s="4"/>
      <c r="L29" s="4"/>
      <c r="M29" s="4"/>
      <c r="N29" s="4"/>
    </row>
    <row r="30" spans="1:14" ht="17.25" customHeight="1" x14ac:dyDescent="0.3">
      <c r="A30" s="16" t="s">
        <v>50</v>
      </c>
      <c r="B30" s="35" t="s">
        <v>49</v>
      </c>
      <c r="C30" s="37">
        <v>37512.199999999997</v>
      </c>
      <c r="D30" s="37">
        <v>22103.5</v>
      </c>
      <c r="E30" s="24">
        <f>D30/C30</f>
        <v>0.58923496889012117</v>
      </c>
      <c r="F30" s="15"/>
      <c r="G30" s="4"/>
      <c r="H30" s="4"/>
      <c r="I30" s="4"/>
      <c r="J30" s="4"/>
      <c r="K30" s="4"/>
      <c r="L30" s="4"/>
      <c r="M30" s="4"/>
      <c r="N30" s="4"/>
    </row>
    <row r="31" spans="1:14" ht="35.4" customHeight="1" x14ac:dyDescent="0.3">
      <c r="A31" s="16" t="s">
        <v>232</v>
      </c>
      <c r="B31" s="32" t="s">
        <v>233</v>
      </c>
      <c r="C31" s="37">
        <v>0</v>
      </c>
      <c r="D31" s="37">
        <v>0</v>
      </c>
      <c r="E31" s="24">
        <v>0</v>
      </c>
      <c r="F31" s="15"/>
      <c r="G31" s="4"/>
      <c r="H31" s="4"/>
      <c r="I31" s="4"/>
      <c r="J31" s="4"/>
      <c r="K31" s="4"/>
      <c r="L31" s="4"/>
      <c r="M31" s="4"/>
      <c r="N31" s="4"/>
    </row>
    <row r="32" spans="1:14" ht="33" customHeight="1" x14ac:dyDescent="0.3">
      <c r="A32" s="16" t="s">
        <v>51</v>
      </c>
      <c r="B32" s="32" t="s">
        <v>52</v>
      </c>
      <c r="C32" s="18">
        <v>28522.400000000001</v>
      </c>
      <c r="D32" s="18">
        <v>22522.400000000001</v>
      </c>
      <c r="E32" s="24">
        <v>0</v>
      </c>
      <c r="F32" s="15"/>
      <c r="G32" s="4"/>
      <c r="H32" s="4"/>
      <c r="I32" s="4"/>
      <c r="J32" s="4"/>
      <c r="K32" s="4"/>
      <c r="L32" s="4"/>
      <c r="M32" s="4"/>
      <c r="N32" s="4"/>
    </row>
    <row r="33" spans="1:14" ht="16.95" customHeight="1" x14ac:dyDescent="0.3">
      <c r="A33" s="16" t="s">
        <v>53</v>
      </c>
      <c r="B33" s="35" t="s">
        <v>54</v>
      </c>
      <c r="C33" s="18">
        <v>0</v>
      </c>
      <c r="D33" s="18">
        <v>0</v>
      </c>
      <c r="E33" s="24">
        <v>0</v>
      </c>
      <c r="F33" s="15"/>
      <c r="G33" s="4"/>
      <c r="H33" s="4"/>
      <c r="I33" s="4"/>
      <c r="J33" s="4"/>
      <c r="K33" s="4"/>
      <c r="L33" s="4"/>
      <c r="M33" s="4"/>
      <c r="N33" s="4"/>
    </row>
    <row r="34" spans="1:14" ht="77.400000000000006" customHeight="1" x14ac:dyDescent="0.3">
      <c r="A34" s="16" t="s">
        <v>238</v>
      </c>
      <c r="B34" s="104" t="s">
        <v>237</v>
      </c>
      <c r="C34" s="18">
        <v>0</v>
      </c>
      <c r="D34" s="18">
        <v>-107.3</v>
      </c>
      <c r="E34" s="24">
        <v>0</v>
      </c>
      <c r="F34" s="15"/>
      <c r="G34" s="4"/>
      <c r="H34" s="4"/>
      <c r="I34" s="4"/>
      <c r="J34" s="4"/>
      <c r="K34" s="4"/>
      <c r="L34" s="4"/>
      <c r="M34" s="4"/>
      <c r="N34" s="4"/>
    </row>
    <row r="35" spans="1:14" ht="50.25" customHeight="1" x14ac:dyDescent="0.3">
      <c r="A35" s="16" t="s">
        <v>55</v>
      </c>
      <c r="B35" s="38" t="s">
        <v>56</v>
      </c>
      <c r="C35" s="18">
        <v>286.39999999999998</v>
      </c>
      <c r="D35" s="18">
        <v>286.39999999999998</v>
      </c>
      <c r="E35" s="24">
        <v>0</v>
      </c>
      <c r="F35" s="15"/>
      <c r="G35" s="4"/>
      <c r="H35" s="4"/>
      <c r="I35" s="4"/>
      <c r="J35" s="4"/>
      <c r="K35" s="4"/>
      <c r="L35" s="4"/>
      <c r="M35" s="4"/>
      <c r="N35" s="4"/>
    </row>
    <row r="36" spans="1:14" ht="27.6" customHeight="1" x14ac:dyDescent="0.3">
      <c r="A36" s="16" t="s">
        <v>57</v>
      </c>
      <c r="B36" s="35" t="s">
        <v>58</v>
      </c>
      <c r="C36" s="18">
        <v>-790</v>
      </c>
      <c r="D36" s="18">
        <v>-790</v>
      </c>
      <c r="E36" s="24">
        <v>0</v>
      </c>
      <c r="F36" s="15"/>
      <c r="G36" s="4"/>
      <c r="H36" s="4"/>
      <c r="I36" s="4"/>
      <c r="J36" s="4"/>
      <c r="K36" s="4"/>
      <c r="L36" s="4"/>
      <c r="M36" s="4"/>
      <c r="N36" s="4"/>
    </row>
    <row r="37" spans="1:14" s="39" customFormat="1" ht="18" x14ac:dyDescent="0.35">
      <c r="A37" s="40"/>
      <c r="B37" s="41" t="s">
        <v>59</v>
      </c>
      <c r="C37" s="13">
        <f>C4+C23+0.2</f>
        <v>4385300.5999999996</v>
      </c>
      <c r="D37" s="13">
        <f>D4+D23+0.2</f>
        <v>2957796</v>
      </c>
      <c r="E37" s="14">
        <f>D37/C37</f>
        <v>0.67447964684564621</v>
      </c>
      <c r="F37" s="42"/>
      <c r="G37" s="43"/>
      <c r="H37" s="43"/>
      <c r="I37" s="43"/>
      <c r="J37" s="43"/>
      <c r="K37" s="43"/>
      <c r="L37" s="43"/>
      <c r="M37" s="43"/>
      <c r="N37" s="43"/>
    </row>
    <row r="38" spans="1:14" ht="15.6" hidden="1" x14ac:dyDescent="0.3">
      <c r="A38" s="16"/>
      <c r="B38" s="20"/>
      <c r="C38" s="44"/>
      <c r="D38" s="44"/>
      <c r="E38" s="45" t="e">
        <f>D38/C38</f>
        <v>#DIV/0!</v>
      </c>
      <c r="F38" s="15"/>
      <c r="G38" s="4"/>
      <c r="H38" s="4"/>
      <c r="I38" s="4"/>
      <c r="J38" s="4"/>
      <c r="K38" s="4"/>
      <c r="L38" s="4"/>
      <c r="M38" s="4"/>
      <c r="N38" s="4"/>
    </row>
    <row r="39" spans="1:14" ht="15.6" x14ac:dyDescent="0.3">
      <c r="A39" s="16"/>
      <c r="B39" s="46" t="s">
        <v>60</v>
      </c>
      <c r="C39" s="44"/>
      <c r="D39" s="44"/>
      <c r="E39" s="45"/>
      <c r="F39" s="15"/>
      <c r="G39" s="4"/>
      <c r="H39" s="4"/>
      <c r="I39" s="4"/>
      <c r="J39" s="4"/>
      <c r="K39" s="4"/>
      <c r="L39" s="4"/>
      <c r="M39" s="4"/>
      <c r="N39" s="4"/>
    </row>
    <row r="40" spans="1:14" ht="7.95" hidden="1" customHeight="1" x14ac:dyDescent="0.3">
      <c r="A40" s="47"/>
      <c r="B40" s="48"/>
      <c r="C40" s="49"/>
      <c r="D40" s="49"/>
      <c r="E40" s="50"/>
      <c r="F40" s="15"/>
      <c r="G40" s="4"/>
      <c r="H40" s="4"/>
      <c r="I40" s="4"/>
      <c r="J40" s="4"/>
      <c r="K40" s="4"/>
      <c r="L40" s="4"/>
      <c r="M40" s="4"/>
      <c r="N40" s="4"/>
    </row>
    <row r="41" spans="1:14" ht="15.6" x14ac:dyDescent="0.3">
      <c r="A41" s="51" t="s">
        <v>61</v>
      </c>
      <c r="B41" s="52" t="s">
        <v>62</v>
      </c>
      <c r="C41" s="13">
        <f>C42+C43+C44+C45+C46+C48+C49+C47</f>
        <v>525558.30000000005</v>
      </c>
      <c r="D41" s="13">
        <f>D42+D43+D44+D45+D46+D48+D49+D47</f>
        <v>321537.80000000005</v>
      </c>
      <c r="E41" s="13">
        <f>E42+E43+E44+E45+E46+E48+E49+E47</f>
        <v>2.7386083430962418</v>
      </c>
      <c r="F41" s="15"/>
      <c r="G41" s="4"/>
      <c r="H41" s="4"/>
      <c r="I41" s="4"/>
      <c r="J41" s="4"/>
      <c r="K41" s="4"/>
      <c r="L41" s="4"/>
      <c r="M41" s="4"/>
      <c r="N41" s="4"/>
    </row>
    <row r="42" spans="1:14" ht="31.2" x14ac:dyDescent="0.3">
      <c r="A42" s="53" t="s">
        <v>63</v>
      </c>
      <c r="B42" s="36" t="s">
        <v>64</v>
      </c>
      <c r="C42" s="37">
        <v>14688.3</v>
      </c>
      <c r="D42" s="37">
        <v>7917.3</v>
      </c>
      <c r="E42" s="24">
        <f>D42/C42</f>
        <v>0.53902085333224403</v>
      </c>
      <c r="F42" s="15"/>
      <c r="G42" s="4"/>
      <c r="H42" s="4"/>
      <c r="I42" s="4"/>
      <c r="J42" s="4"/>
      <c r="K42" s="4"/>
      <c r="L42" s="4"/>
      <c r="M42" s="4"/>
      <c r="N42" s="4"/>
    </row>
    <row r="43" spans="1:14" ht="60" customHeight="1" x14ac:dyDescent="0.3">
      <c r="A43" s="53" t="s">
        <v>65</v>
      </c>
      <c r="B43" s="36" t="s">
        <v>66</v>
      </c>
      <c r="C43" s="37">
        <v>10797.6</v>
      </c>
      <c r="D43" s="37">
        <v>5381.5</v>
      </c>
      <c r="E43" s="24">
        <f>D43/C43</f>
        <v>0.49839779210194857</v>
      </c>
      <c r="F43" s="15"/>
      <c r="G43" s="4"/>
      <c r="H43" s="4"/>
      <c r="I43" s="4"/>
      <c r="J43" s="4"/>
      <c r="K43" s="4"/>
      <c r="L43" s="4"/>
      <c r="M43" s="4"/>
      <c r="N43" s="4"/>
    </row>
    <row r="44" spans="1:14" ht="46.8" x14ac:dyDescent="0.3">
      <c r="A44" s="53" t="s">
        <v>67</v>
      </c>
      <c r="B44" s="36" t="s">
        <v>68</v>
      </c>
      <c r="C44" s="37">
        <v>392370</v>
      </c>
      <c r="D44" s="37">
        <v>257042.1</v>
      </c>
      <c r="E44" s="24">
        <f>D44/C44</f>
        <v>0.65510130743940664</v>
      </c>
      <c r="F44" s="15"/>
      <c r="G44" s="4"/>
      <c r="H44" s="4"/>
      <c r="I44" s="4"/>
      <c r="J44" s="4"/>
      <c r="K44" s="4"/>
      <c r="L44" s="4"/>
      <c r="M44" s="4"/>
      <c r="N44" s="4"/>
    </row>
    <row r="45" spans="1:14" ht="15.6" x14ac:dyDescent="0.3">
      <c r="A45" s="53" t="s">
        <v>69</v>
      </c>
      <c r="B45" s="36" t="s">
        <v>70</v>
      </c>
      <c r="C45" s="37">
        <v>12.9</v>
      </c>
      <c r="D45" s="37">
        <v>12.9</v>
      </c>
      <c r="E45" s="24">
        <v>0</v>
      </c>
      <c r="F45" s="15"/>
      <c r="G45" s="4"/>
      <c r="H45" s="4"/>
      <c r="I45" s="4"/>
      <c r="J45" s="4"/>
      <c r="K45" s="4"/>
      <c r="L45" s="4"/>
      <c r="M45" s="4"/>
      <c r="N45" s="4"/>
    </row>
    <row r="46" spans="1:14" ht="46.8" x14ac:dyDescent="0.3">
      <c r="A46" s="53" t="s">
        <v>71</v>
      </c>
      <c r="B46" s="36" t="s">
        <v>72</v>
      </c>
      <c r="C46" s="37">
        <v>47354.1</v>
      </c>
      <c r="D46" s="37">
        <v>34475.4</v>
      </c>
      <c r="E46" s="24">
        <f>D46/C46</f>
        <v>0.72803410897894805</v>
      </c>
      <c r="F46" s="15"/>
      <c r="G46" s="4"/>
      <c r="H46" s="4"/>
      <c r="I46" s="4"/>
      <c r="J46" s="4"/>
      <c r="K46" s="4"/>
      <c r="L46" s="4"/>
      <c r="M46" s="4"/>
      <c r="N46" s="4"/>
    </row>
    <row r="47" spans="1:14" ht="15.6" x14ac:dyDescent="0.3">
      <c r="A47" s="53" t="s">
        <v>73</v>
      </c>
      <c r="B47" s="36" t="s">
        <v>74</v>
      </c>
      <c r="C47" s="37">
        <v>0</v>
      </c>
      <c r="D47" s="37">
        <v>0</v>
      </c>
      <c r="E47" s="24">
        <v>0</v>
      </c>
      <c r="F47" s="15"/>
      <c r="G47" s="4"/>
      <c r="H47" s="4"/>
      <c r="I47" s="4"/>
      <c r="J47" s="4"/>
      <c r="K47" s="4"/>
      <c r="L47" s="4"/>
      <c r="M47" s="4"/>
      <c r="N47" s="4"/>
    </row>
    <row r="48" spans="1:14" ht="15.6" x14ac:dyDescent="0.3">
      <c r="A48" s="53" t="s">
        <v>75</v>
      </c>
      <c r="B48" s="36" t="s">
        <v>76</v>
      </c>
      <c r="C48" s="37">
        <v>7801.6</v>
      </c>
      <c r="D48" s="37">
        <v>0</v>
      </c>
      <c r="E48" s="24">
        <v>0</v>
      </c>
      <c r="F48" s="15"/>
      <c r="G48" s="4"/>
      <c r="H48" s="4"/>
      <c r="I48" s="4"/>
      <c r="J48" s="4"/>
      <c r="K48" s="4"/>
      <c r="L48" s="4"/>
      <c r="M48" s="4"/>
      <c r="N48" s="4"/>
    </row>
    <row r="49" spans="1:14" ht="15.6" x14ac:dyDescent="0.3">
      <c r="A49" s="53" t="s">
        <v>77</v>
      </c>
      <c r="B49" s="36" t="s">
        <v>78</v>
      </c>
      <c r="C49" s="37">
        <v>52533.8</v>
      </c>
      <c r="D49" s="37">
        <v>16708.599999999999</v>
      </c>
      <c r="E49" s="24">
        <f t="shared" ref="E49:E54" si="1">D49/C49</f>
        <v>0.3180542812436945</v>
      </c>
      <c r="F49" s="15"/>
      <c r="G49" s="4"/>
      <c r="H49" s="4"/>
      <c r="I49" s="4"/>
      <c r="J49" s="4"/>
      <c r="K49" s="4"/>
      <c r="L49" s="4"/>
      <c r="M49" s="4"/>
      <c r="N49" s="4"/>
    </row>
    <row r="50" spans="1:14" ht="15.6" x14ac:dyDescent="0.3">
      <c r="A50" s="51" t="s">
        <v>79</v>
      </c>
      <c r="B50" s="54" t="s">
        <v>80</v>
      </c>
      <c r="C50" s="13">
        <f>C51</f>
        <v>1025.8</v>
      </c>
      <c r="D50" s="13">
        <f>D51</f>
        <v>677.8</v>
      </c>
      <c r="E50" s="14">
        <f t="shared" si="1"/>
        <v>0.66075258334958076</v>
      </c>
      <c r="F50" s="15"/>
      <c r="G50" s="4"/>
      <c r="H50" s="4"/>
      <c r="I50" s="4"/>
      <c r="J50" s="4"/>
      <c r="K50" s="4"/>
      <c r="L50" s="4"/>
      <c r="M50" s="4"/>
      <c r="N50" s="4"/>
    </row>
    <row r="51" spans="1:14" ht="15.6" x14ac:dyDescent="0.3">
      <c r="A51" s="53" t="s">
        <v>81</v>
      </c>
      <c r="B51" s="36" t="s">
        <v>82</v>
      </c>
      <c r="C51" s="37">
        <v>1025.8</v>
      </c>
      <c r="D51" s="37">
        <v>677.8</v>
      </c>
      <c r="E51" s="24">
        <f t="shared" si="1"/>
        <v>0.66075258334958076</v>
      </c>
      <c r="F51" s="15"/>
      <c r="G51" s="4"/>
      <c r="H51" s="4"/>
      <c r="I51" s="4"/>
      <c r="J51" s="4"/>
      <c r="K51" s="4"/>
      <c r="L51" s="4"/>
      <c r="M51" s="4"/>
      <c r="N51" s="4"/>
    </row>
    <row r="52" spans="1:14" ht="35.25" customHeight="1" x14ac:dyDescent="0.3">
      <c r="A52" s="51" t="s">
        <v>83</v>
      </c>
      <c r="B52" s="54" t="s">
        <v>84</v>
      </c>
      <c r="C52" s="13">
        <f>C54+C55+C53</f>
        <v>79618.099999999991</v>
      </c>
      <c r="D52" s="13">
        <f>D54+D55+D53</f>
        <v>46914.5</v>
      </c>
      <c r="E52" s="14">
        <f t="shared" si="1"/>
        <v>0.58924415428150134</v>
      </c>
      <c r="F52" s="15"/>
      <c r="G52" s="4"/>
      <c r="H52" s="4"/>
      <c r="I52" s="4"/>
      <c r="J52" s="4"/>
      <c r="K52" s="4"/>
      <c r="L52" s="4"/>
      <c r="M52" s="4"/>
      <c r="N52" s="4"/>
    </row>
    <row r="53" spans="1:14" ht="20.25" customHeight="1" x14ac:dyDescent="0.3">
      <c r="A53" s="53" t="s">
        <v>85</v>
      </c>
      <c r="B53" s="55" t="s">
        <v>86</v>
      </c>
      <c r="C53" s="37">
        <v>66347.899999999994</v>
      </c>
      <c r="D53" s="37">
        <v>42588.1</v>
      </c>
      <c r="E53" s="24">
        <f t="shared" si="1"/>
        <v>0.64189070038388563</v>
      </c>
      <c r="F53" s="15"/>
      <c r="G53" s="4"/>
      <c r="H53" s="4"/>
      <c r="I53" s="4"/>
      <c r="J53" s="4"/>
      <c r="K53" s="4"/>
      <c r="L53" s="4"/>
      <c r="M53" s="4"/>
      <c r="N53" s="4"/>
    </row>
    <row r="54" spans="1:14" ht="51" customHeight="1" x14ac:dyDescent="0.3">
      <c r="A54" s="53" t="s">
        <v>87</v>
      </c>
      <c r="B54" s="56" t="s">
        <v>88</v>
      </c>
      <c r="C54" s="37">
        <v>11823.8</v>
      </c>
      <c r="D54" s="37">
        <v>3593.1</v>
      </c>
      <c r="E54" s="24">
        <f t="shared" si="1"/>
        <v>0.30388707522116409</v>
      </c>
      <c r="F54" s="15"/>
      <c r="G54" s="4"/>
      <c r="H54" s="4"/>
      <c r="I54" s="4"/>
      <c r="J54" s="4"/>
      <c r="K54" s="4"/>
      <c r="L54" s="4"/>
      <c r="M54" s="4"/>
      <c r="N54" s="4"/>
    </row>
    <row r="55" spans="1:14" ht="27.6" x14ac:dyDescent="0.3">
      <c r="A55" s="53" t="s">
        <v>89</v>
      </c>
      <c r="B55" s="56" t="s">
        <v>90</v>
      </c>
      <c r="C55" s="37">
        <v>1446.4</v>
      </c>
      <c r="D55" s="37">
        <v>733.3</v>
      </c>
      <c r="E55" s="24">
        <v>0</v>
      </c>
      <c r="F55" s="15"/>
      <c r="G55" s="4"/>
      <c r="H55" s="4"/>
      <c r="I55" s="4"/>
      <c r="J55" s="4"/>
      <c r="K55" s="4"/>
      <c r="L55" s="4"/>
      <c r="M55" s="4"/>
      <c r="N55" s="4"/>
    </row>
    <row r="56" spans="1:14" ht="15.6" x14ac:dyDescent="0.3">
      <c r="A56" s="51" t="s">
        <v>91</v>
      </c>
      <c r="B56" s="52" t="s">
        <v>92</v>
      </c>
      <c r="C56" s="13">
        <f>C57+C58+C59+C60</f>
        <v>281108.3</v>
      </c>
      <c r="D56" s="13">
        <f>D57+D58+D59+D60</f>
        <v>189983.1</v>
      </c>
      <c r="E56" s="14">
        <f t="shared" ref="E56:E64" si="2">D56/C56</f>
        <v>0.67583596784584454</v>
      </c>
      <c r="F56" s="15"/>
      <c r="G56" s="4"/>
      <c r="H56" s="4"/>
      <c r="I56" s="4"/>
      <c r="J56" s="4"/>
      <c r="K56" s="4"/>
      <c r="L56" s="4"/>
      <c r="M56" s="4"/>
      <c r="N56" s="4"/>
    </row>
    <row r="57" spans="1:14" ht="15.6" x14ac:dyDescent="0.3">
      <c r="A57" s="57" t="s">
        <v>93</v>
      </c>
      <c r="B57" s="58" t="s">
        <v>94</v>
      </c>
      <c r="C57" s="59">
        <v>500</v>
      </c>
      <c r="D57" s="59">
        <v>0</v>
      </c>
      <c r="E57" s="24">
        <f t="shared" si="2"/>
        <v>0</v>
      </c>
      <c r="F57" s="15"/>
      <c r="G57" s="4"/>
      <c r="H57" s="4"/>
      <c r="I57" s="4"/>
      <c r="J57" s="4"/>
      <c r="K57" s="4"/>
      <c r="L57" s="4"/>
      <c r="M57" s="4"/>
      <c r="N57" s="4"/>
    </row>
    <row r="58" spans="1:14" ht="15.6" x14ac:dyDescent="0.3">
      <c r="A58" s="53" t="s">
        <v>95</v>
      </c>
      <c r="B58" s="36" t="s">
        <v>96</v>
      </c>
      <c r="C58" s="37">
        <v>50153.9</v>
      </c>
      <c r="D58" s="37">
        <v>31124</v>
      </c>
      <c r="E58" s="24">
        <f t="shared" si="2"/>
        <v>0.62056988589122675</v>
      </c>
      <c r="F58" s="15"/>
      <c r="G58" s="4"/>
      <c r="H58" s="4"/>
      <c r="I58" s="4"/>
      <c r="J58" s="4"/>
      <c r="K58" s="4"/>
      <c r="L58" s="4"/>
      <c r="M58" s="4"/>
      <c r="N58" s="4"/>
    </row>
    <row r="59" spans="1:14" ht="15.6" x14ac:dyDescent="0.3">
      <c r="A59" s="53" t="s">
        <v>97</v>
      </c>
      <c r="B59" s="36" t="s">
        <v>98</v>
      </c>
      <c r="C59" s="37">
        <v>143205.29999999999</v>
      </c>
      <c r="D59" s="37">
        <v>95449.7</v>
      </c>
      <c r="E59" s="24">
        <f t="shared" si="2"/>
        <v>0.66652351554027678</v>
      </c>
      <c r="F59" s="15"/>
      <c r="G59" s="4"/>
      <c r="H59" s="4"/>
      <c r="I59" s="4"/>
      <c r="J59" s="4"/>
      <c r="K59" s="4"/>
      <c r="L59" s="4"/>
      <c r="M59" s="4"/>
      <c r="N59" s="4"/>
    </row>
    <row r="60" spans="1:14" ht="18.75" customHeight="1" x14ac:dyDescent="0.3">
      <c r="A60" s="60" t="s">
        <v>99</v>
      </c>
      <c r="B60" s="61" t="s">
        <v>100</v>
      </c>
      <c r="C60" s="62">
        <v>87249.1</v>
      </c>
      <c r="D60" s="62">
        <v>63409.4</v>
      </c>
      <c r="E60" s="24">
        <f t="shared" si="2"/>
        <v>0.7267627975532126</v>
      </c>
      <c r="F60" s="15"/>
      <c r="G60" s="4"/>
      <c r="H60" s="4"/>
      <c r="I60" s="4"/>
      <c r="J60" s="4"/>
      <c r="K60" s="4"/>
      <c r="L60" s="4"/>
      <c r="M60" s="4"/>
      <c r="N60" s="4"/>
    </row>
    <row r="61" spans="1:14" ht="15.6" x14ac:dyDescent="0.3">
      <c r="A61" s="51" t="s">
        <v>101</v>
      </c>
      <c r="B61" s="52" t="s">
        <v>102</v>
      </c>
      <c r="C61" s="13">
        <f>C62+C63+C64+C66</f>
        <v>2108282.7000000002</v>
      </c>
      <c r="D61" s="13">
        <f>D62+D63+D64+D66</f>
        <v>850085.4</v>
      </c>
      <c r="E61" s="14">
        <f t="shared" si="2"/>
        <v>0.40321224473359285</v>
      </c>
      <c r="F61" s="15"/>
      <c r="G61" s="4"/>
      <c r="H61" s="4"/>
      <c r="I61" s="4"/>
      <c r="J61" s="4"/>
      <c r="K61" s="4"/>
      <c r="L61" s="4"/>
      <c r="M61" s="4"/>
      <c r="N61" s="4"/>
    </row>
    <row r="62" spans="1:14" ht="15.6" x14ac:dyDescent="0.3">
      <c r="A62" s="53" t="s">
        <v>103</v>
      </c>
      <c r="B62" s="36" t="s">
        <v>104</v>
      </c>
      <c r="C62" s="37">
        <v>407291.1</v>
      </c>
      <c r="D62" s="37">
        <v>94362.3</v>
      </c>
      <c r="E62" s="24">
        <f t="shared" si="2"/>
        <v>0.23168269574267644</v>
      </c>
      <c r="F62" s="15"/>
      <c r="G62" s="4"/>
      <c r="H62" s="4"/>
      <c r="I62" s="4"/>
      <c r="J62" s="4"/>
      <c r="K62" s="4"/>
      <c r="L62" s="4"/>
      <c r="M62" s="4"/>
      <c r="N62" s="4"/>
    </row>
    <row r="63" spans="1:14" ht="15.6" x14ac:dyDescent="0.3">
      <c r="A63" s="53" t="s">
        <v>105</v>
      </c>
      <c r="B63" s="36" t="s">
        <v>106</v>
      </c>
      <c r="C63" s="37">
        <v>1398203.1</v>
      </c>
      <c r="D63" s="37">
        <v>615384.6</v>
      </c>
      <c r="E63" s="24">
        <f t="shared" si="2"/>
        <v>0.4401253294317542</v>
      </c>
      <c r="F63" s="15"/>
      <c r="G63" s="4"/>
      <c r="H63" s="4"/>
      <c r="I63" s="4"/>
      <c r="J63" s="4"/>
      <c r="K63" s="4"/>
      <c r="L63" s="4"/>
      <c r="M63" s="4"/>
      <c r="N63" s="4"/>
    </row>
    <row r="64" spans="1:14" ht="15.6" x14ac:dyDescent="0.3">
      <c r="A64" s="53" t="s">
        <v>107</v>
      </c>
      <c r="B64" s="36" t="s">
        <v>108</v>
      </c>
      <c r="C64" s="37">
        <v>216039.1</v>
      </c>
      <c r="D64" s="37">
        <v>96620.3</v>
      </c>
      <c r="E64" s="24">
        <f t="shared" si="2"/>
        <v>0.44723524584207208</v>
      </c>
      <c r="F64" s="15"/>
      <c r="G64" s="4"/>
      <c r="H64" s="4"/>
      <c r="I64" s="4"/>
      <c r="J64" s="4"/>
      <c r="K64" s="4"/>
      <c r="L64" s="4"/>
      <c r="M64" s="4"/>
      <c r="N64" s="4"/>
    </row>
    <row r="65" spans="1:14" ht="15.6" hidden="1" x14ac:dyDescent="0.3">
      <c r="A65" s="53" t="s">
        <v>109</v>
      </c>
      <c r="B65" s="36" t="s">
        <v>110</v>
      </c>
      <c r="C65" s="37" t="e">
        <f>[1]Расшир!E678</f>
        <v>#REF!</v>
      </c>
      <c r="D65" s="37" t="e">
        <f>[1]Расшир!F678</f>
        <v>#REF!</v>
      </c>
      <c r="E65" s="24">
        <v>0</v>
      </c>
      <c r="F65" s="15"/>
      <c r="G65" s="4"/>
      <c r="H65" s="4"/>
      <c r="I65" s="4"/>
      <c r="J65" s="4"/>
      <c r="K65" s="4"/>
      <c r="L65" s="4"/>
      <c r="M65" s="4"/>
      <c r="N65" s="4"/>
    </row>
    <row r="66" spans="1:14" ht="31.2" x14ac:dyDescent="0.3">
      <c r="A66" s="53" t="s">
        <v>111</v>
      </c>
      <c r="B66" s="36" t="s">
        <v>112</v>
      </c>
      <c r="C66" s="37">
        <v>86749.4</v>
      </c>
      <c r="D66" s="37">
        <v>43718.2</v>
      </c>
      <c r="E66" s="24">
        <f t="shared" ref="E66:E71" si="3">D66/C66</f>
        <v>0.50395968156552096</v>
      </c>
      <c r="F66" s="15"/>
      <c r="G66" s="4"/>
      <c r="H66" s="4"/>
      <c r="I66" s="4"/>
      <c r="J66" s="4"/>
      <c r="K66" s="4"/>
      <c r="L66" s="4"/>
      <c r="M66" s="4"/>
      <c r="N66" s="4"/>
    </row>
    <row r="67" spans="1:14" ht="15.6" hidden="1" x14ac:dyDescent="0.3">
      <c r="A67" s="51" t="s">
        <v>113</v>
      </c>
      <c r="B67" s="52" t="s">
        <v>114</v>
      </c>
      <c r="C67" s="13"/>
      <c r="D67" s="13" t="e">
        <f>[1]Расшир!F702</f>
        <v>#REF!</v>
      </c>
      <c r="E67" s="24" t="e">
        <f t="shared" si="3"/>
        <v>#REF!</v>
      </c>
      <c r="F67" s="15"/>
      <c r="G67" s="4"/>
      <c r="H67" s="4"/>
      <c r="I67" s="4"/>
      <c r="J67" s="4"/>
      <c r="K67" s="4"/>
      <c r="L67" s="4"/>
      <c r="M67" s="4"/>
      <c r="N67" s="4"/>
    </row>
    <row r="68" spans="1:14" ht="27.6" hidden="1" x14ac:dyDescent="0.3">
      <c r="A68" s="63" t="s">
        <v>115</v>
      </c>
      <c r="B68" s="56" t="s">
        <v>116</v>
      </c>
      <c r="C68" s="37"/>
      <c r="D68" s="37" t="e">
        <f>[1]Расшир!F711</f>
        <v>#REF!</v>
      </c>
      <c r="E68" s="24" t="e">
        <f t="shared" si="3"/>
        <v>#REF!</v>
      </c>
      <c r="F68" s="15"/>
      <c r="G68" s="4"/>
      <c r="H68" s="4"/>
      <c r="I68" s="4"/>
      <c r="J68" s="4"/>
      <c r="K68" s="4"/>
      <c r="L68" s="4"/>
      <c r="M68" s="4"/>
      <c r="N68" s="4"/>
    </row>
    <row r="69" spans="1:14" ht="15.6" hidden="1" x14ac:dyDescent="0.3">
      <c r="A69" s="63" t="s">
        <v>117</v>
      </c>
      <c r="B69" s="56" t="s">
        <v>118</v>
      </c>
      <c r="C69" s="37" t="e">
        <f>[1]Расшир!$E$714</f>
        <v>#REF!</v>
      </c>
      <c r="D69" s="37" t="e">
        <f>[1]Расшир!$F$714</f>
        <v>#REF!</v>
      </c>
      <c r="E69" s="24" t="e">
        <f t="shared" si="3"/>
        <v>#REF!</v>
      </c>
      <c r="F69" s="15"/>
      <c r="G69" s="4"/>
      <c r="H69" s="4"/>
      <c r="I69" s="4"/>
      <c r="J69" s="4"/>
      <c r="K69" s="4"/>
      <c r="L69" s="4"/>
      <c r="M69" s="4"/>
      <c r="N69" s="4"/>
    </row>
    <row r="70" spans="1:14" ht="15.6" x14ac:dyDescent="0.3">
      <c r="A70" s="51" t="s">
        <v>113</v>
      </c>
      <c r="B70" s="52" t="s">
        <v>114</v>
      </c>
      <c r="C70" s="13">
        <f>C71+C72</f>
        <v>9083.5</v>
      </c>
      <c r="D70" s="13">
        <f>D71+D72</f>
        <v>2331.3000000000002</v>
      </c>
      <c r="E70" s="98">
        <f t="shared" si="3"/>
        <v>0.25665217151978864</v>
      </c>
      <c r="F70" s="15"/>
      <c r="G70" s="4"/>
      <c r="H70" s="4"/>
      <c r="I70" s="4"/>
      <c r="J70" s="4"/>
      <c r="K70" s="4"/>
      <c r="L70" s="4"/>
      <c r="M70" s="4"/>
      <c r="N70" s="4"/>
    </row>
    <row r="71" spans="1:14" ht="31.2" x14ac:dyDescent="0.3">
      <c r="A71" s="53" t="s">
        <v>115</v>
      </c>
      <c r="B71" s="64" t="s">
        <v>116</v>
      </c>
      <c r="C71" s="37">
        <v>2368.6</v>
      </c>
      <c r="D71" s="37">
        <v>2331.3000000000002</v>
      </c>
      <c r="E71" s="24">
        <f t="shared" si="3"/>
        <v>0.98425230093726268</v>
      </c>
      <c r="F71" s="15"/>
      <c r="G71" s="4"/>
      <c r="H71" s="4"/>
      <c r="I71" s="4"/>
      <c r="J71" s="4"/>
      <c r="K71" s="4"/>
      <c r="L71" s="4"/>
      <c r="M71" s="4"/>
      <c r="N71" s="4"/>
    </row>
    <row r="72" spans="1:14" ht="15.6" x14ac:dyDescent="0.3">
      <c r="A72" s="63" t="s">
        <v>117</v>
      </c>
      <c r="B72" s="56" t="s">
        <v>118</v>
      </c>
      <c r="C72" s="37">
        <v>6714.9</v>
      </c>
      <c r="D72" s="37">
        <v>0</v>
      </c>
      <c r="E72" s="24">
        <v>0</v>
      </c>
      <c r="F72" s="15"/>
      <c r="G72" s="4"/>
      <c r="H72" s="4"/>
      <c r="I72" s="4"/>
      <c r="J72" s="4"/>
      <c r="K72" s="4"/>
      <c r="L72" s="4"/>
      <c r="M72" s="4"/>
      <c r="N72" s="4"/>
    </row>
    <row r="73" spans="1:14" ht="15.6" x14ac:dyDescent="0.3">
      <c r="A73" s="51" t="s">
        <v>119</v>
      </c>
      <c r="B73" s="52" t="s">
        <v>120</v>
      </c>
      <c r="C73" s="13">
        <f>SUM(C74:C78)</f>
        <v>1075573.5999999999</v>
      </c>
      <c r="D73" s="13">
        <f>SUM(D74:D78)</f>
        <v>740762.7</v>
      </c>
      <c r="E73" s="14">
        <f t="shared" ref="E73:E84" si="4">D73/C73</f>
        <v>0.68871409636681302</v>
      </c>
      <c r="F73" s="15"/>
      <c r="G73" s="4"/>
      <c r="H73" s="4"/>
      <c r="I73" s="4"/>
      <c r="J73" s="4"/>
      <c r="K73" s="4"/>
      <c r="L73" s="4"/>
      <c r="M73" s="4"/>
      <c r="N73" s="4"/>
    </row>
    <row r="74" spans="1:14" ht="15.6" x14ac:dyDescent="0.3">
      <c r="A74" s="53" t="s">
        <v>121</v>
      </c>
      <c r="B74" s="36" t="s">
        <v>122</v>
      </c>
      <c r="C74" s="37">
        <v>244116.8</v>
      </c>
      <c r="D74" s="37">
        <v>168244.9</v>
      </c>
      <c r="E74" s="24">
        <f t="shared" si="4"/>
        <v>0.68919836733891315</v>
      </c>
      <c r="F74" s="15"/>
      <c r="G74" s="4"/>
      <c r="H74" s="4"/>
      <c r="I74" s="4"/>
      <c r="J74" s="4"/>
      <c r="K74" s="4"/>
      <c r="L74" s="4"/>
      <c r="M74" s="4"/>
      <c r="N74" s="4"/>
    </row>
    <row r="75" spans="1:14" ht="15.6" x14ac:dyDescent="0.3">
      <c r="A75" s="53" t="s">
        <v>123</v>
      </c>
      <c r="B75" s="36" t="s">
        <v>124</v>
      </c>
      <c r="C75" s="37">
        <v>542220.1</v>
      </c>
      <c r="D75" s="37">
        <v>370412.7</v>
      </c>
      <c r="E75" s="24">
        <f t="shared" si="4"/>
        <v>0.68314084999799907</v>
      </c>
      <c r="F75" s="15"/>
      <c r="G75" s="4"/>
      <c r="H75" s="4"/>
      <c r="I75" s="4"/>
      <c r="J75" s="4"/>
      <c r="K75" s="4"/>
      <c r="L75" s="4"/>
      <c r="M75" s="4"/>
      <c r="N75" s="4"/>
    </row>
    <row r="76" spans="1:14" ht="15.6" x14ac:dyDescent="0.3">
      <c r="A76" s="53" t="s">
        <v>125</v>
      </c>
      <c r="B76" s="65" t="s">
        <v>126</v>
      </c>
      <c r="C76" s="37">
        <v>159102.5</v>
      </c>
      <c r="D76" s="37">
        <v>112417.2</v>
      </c>
      <c r="E76" s="24">
        <f t="shared" si="4"/>
        <v>0.70657092126145093</v>
      </c>
      <c r="F76" s="15"/>
      <c r="G76" s="4"/>
      <c r="H76" s="4"/>
      <c r="I76" s="4"/>
      <c r="J76" s="4"/>
      <c r="K76" s="4"/>
      <c r="L76" s="4"/>
      <c r="M76" s="4"/>
      <c r="N76" s="4"/>
    </row>
    <row r="77" spans="1:14" ht="15.6" x14ac:dyDescent="0.3">
      <c r="A77" s="53" t="s">
        <v>127</v>
      </c>
      <c r="B77" s="36" t="s">
        <v>128</v>
      </c>
      <c r="C77" s="37">
        <v>38832.6</v>
      </c>
      <c r="D77" s="37">
        <v>27290.799999999999</v>
      </c>
      <c r="E77" s="24">
        <f t="shared" si="4"/>
        <v>0.70278065336856144</v>
      </c>
      <c r="F77" s="15"/>
      <c r="G77" s="4"/>
      <c r="H77" s="4"/>
      <c r="I77" s="4"/>
      <c r="J77" s="4"/>
      <c r="K77" s="4"/>
      <c r="L77" s="4"/>
      <c r="M77" s="4"/>
      <c r="N77" s="4"/>
    </row>
    <row r="78" spans="1:14" ht="15.6" x14ac:dyDescent="0.3">
      <c r="A78" s="53" t="s">
        <v>129</v>
      </c>
      <c r="B78" s="36" t="s">
        <v>130</v>
      </c>
      <c r="C78" s="37">
        <v>91301.6</v>
      </c>
      <c r="D78" s="37">
        <v>62397.1</v>
      </c>
      <c r="E78" s="24">
        <f t="shared" si="4"/>
        <v>0.68341737713249273</v>
      </c>
      <c r="F78" s="15"/>
      <c r="G78" s="4"/>
      <c r="H78" s="4"/>
      <c r="I78" s="4"/>
      <c r="J78" s="4"/>
      <c r="K78" s="4"/>
      <c r="L78" s="4"/>
      <c r="M78" s="4"/>
      <c r="N78" s="4"/>
    </row>
    <row r="79" spans="1:14" ht="33.75" customHeight="1" x14ac:dyDescent="0.3">
      <c r="A79" s="51" t="s">
        <v>131</v>
      </c>
      <c r="B79" s="54" t="s">
        <v>132</v>
      </c>
      <c r="C79" s="13">
        <f>SUM(C80:C82)</f>
        <v>274971.8</v>
      </c>
      <c r="D79" s="13">
        <f>SUM(D80:D82)</f>
        <v>166051.1</v>
      </c>
      <c r="E79" s="14">
        <f t="shared" si="4"/>
        <v>0.60388410738846676</v>
      </c>
      <c r="F79" s="15"/>
      <c r="G79" s="4"/>
      <c r="H79" s="4"/>
      <c r="I79" s="4"/>
      <c r="J79" s="4"/>
      <c r="K79" s="4"/>
      <c r="L79" s="4"/>
      <c r="M79" s="4"/>
      <c r="N79" s="4"/>
    </row>
    <row r="80" spans="1:14" ht="18.75" customHeight="1" x14ac:dyDescent="0.3">
      <c r="A80" s="53" t="s">
        <v>133</v>
      </c>
      <c r="B80" s="36" t="s">
        <v>134</v>
      </c>
      <c r="C80" s="37">
        <v>189709.6</v>
      </c>
      <c r="D80" s="37">
        <v>109502.5</v>
      </c>
      <c r="E80" s="24">
        <f t="shared" si="4"/>
        <v>0.57721116907104331</v>
      </c>
      <c r="F80" s="15"/>
      <c r="G80" s="4"/>
      <c r="H80" s="4"/>
      <c r="I80" s="4"/>
      <c r="J80" s="4"/>
      <c r="K80" s="4"/>
      <c r="L80" s="4"/>
      <c r="M80" s="4"/>
      <c r="N80" s="4"/>
    </row>
    <row r="81" spans="1:14" ht="22.5" hidden="1" customHeight="1" x14ac:dyDescent="0.3">
      <c r="A81" s="53" t="s">
        <v>135</v>
      </c>
      <c r="B81" s="36" t="s">
        <v>136</v>
      </c>
      <c r="C81" s="37"/>
      <c r="D81" s="37"/>
      <c r="E81" s="24" t="e">
        <f t="shared" si="4"/>
        <v>#DIV/0!</v>
      </c>
      <c r="F81" s="15"/>
      <c r="G81" s="4"/>
      <c r="H81" s="4"/>
      <c r="I81" s="4"/>
      <c r="J81" s="4"/>
      <c r="K81" s="4"/>
      <c r="L81" s="4"/>
      <c r="M81" s="4"/>
      <c r="N81" s="4"/>
    </row>
    <row r="82" spans="1:14" ht="32.25" customHeight="1" x14ac:dyDescent="0.3">
      <c r="A82" s="53" t="s">
        <v>137</v>
      </c>
      <c r="B82" s="36" t="s">
        <v>138</v>
      </c>
      <c r="C82" s="37">
        <v>85262.2</v>
      </c>
      <c r="D82" s="37">
        <v>56548.6</v>
      </c>
      <c r="E82" s="24">
        <f t="shared" si="4"/>
        <v>0.66323177211003237</v>
      </c>
      <c r="F82" s="15"/>
      <c r="G82" s="4"/>
      <c r="H82" s="4"/>
      <c r="I82" s="4"/>
      <c r="J82" s="4"/>
      <c r="K82" s="4"/>
      <c r="L82" s="4"/>
      <c r="M82" s="4"/>
      <c r="N82" s="4"/>
    </row>
    <row r="83" spans="1:14" ht="26.25" hidden="1" customHeight="1" x14ac:dyDescent="0.3">
      <c r="A83" s="51" t="s">
        <v>139</v>
      </c>
      <c r="B83" s="66" t="s">
        <v>140</v>
      </c>
      <c r="C83" s="13" t="e">
        <f>[1]Расшир!E896</f>
        <v>#REF!</v>
      </c>
      <c r="D83" s="13" t="e">
        <f>[1]Расшир!F896</f>
        <v>#REF!</v>
      </c>
      <c r="E83" s="24" t="e">
        <f t="shared" si="4"/>
        <v>#REF!</v>
      </c>
      <c r="F83" s="15"/>
      <c r="G83" s="4"/>
      <c r="H83" s="4"/>
      <c r="I83" s="4"/>
      <c r="J83" s="4"/>
      <c r="K83" s="4"/>
      <c r="L83" s="4"/>
      <c r="M83" s="4"/>
      <c r="N83" s="4"/>
    </row>
    <row r="84" spans="1:14" ht="18" hidden="1" customHeight="1" x14ac:dyDescent="0.3">
      <c r="A84" s="63" t="s">
        <v>141</v>
      </c>
      <c r="B84" s="56" t="s">
        <v>142</v>
      </c>
      <c r="C84" s="37" t="e">
        <f>[1]Расшир!E917</f>
        <v>#REF!</v>
      </c>
      <c r="D84" s="37" t="e">
        <f>[1]Расшир!F917</f>
        <v>#REF!</v>
      </c>
      <c r="E84" s="24" t="e">
        <f t="shared" si="4"/>
        <v>#REF!</v>
      </c>
      <c r="F84" s="15"/>
      <c r="G84" s="4"/>
      <c r="H84" s="4"/>
      <c r="I84" s="4"/>
      <c r="J84" s="4"/>
      <c r="K84" s="4"/>
      <c r="L84" s="4"/>
      <c r="M84" s="4"/>
      <c r="N84" s="4"/>
    </row>
    <row r="85" spans="1:14" ht="18" customHeight="1" x14ac:dyDescent="0.3">
      <c r="A85" s="51" t="s">
        <v>139</v>
      </c>
      <c r="B85" s="67" t="s">
        <v>140</v>
      </c>
      <c r="C85" s="13">
        <f>C86</f>
        <v>6517.6</v>
      </c>
      <c r="D85" s="13">
        <f>D86</f>
        <v>4269.2</v>
      </c>
      <c r="E85" s="68">
        <v>1</v>
      </c>
      <c r="F85" s="15"/>
      <c r="G85" s="4"/>
      <c r="H85" s="4"/>
      <c r="I85" s="4"/>
      <c r="J85" s="4"/>
      <c r="K85" s="4"/>
      <c r="L85" s="4"/>
      <c r="M85" s="4"/>
      <c r="N85" s="4"/>
    </row>
    <row r="86" spans="1:14" ht="18" customHeight="1" x14ac:dyDescent="0.3">
      <c r="A86" s="63" t="s">
        <v>141</v>
      </c>
      <c r="B86" s="56" t="s">
        <v>142</v>
      </c>
      <c r="C86" s="37">
        <v>6517.6</v>
      </c>
      <c r="D86" s="37">
        <v>4269.2</v>
      </c>
      <c r="E86" s="24">
        <f t="shared" ref="E86:E98" si="5">D86/C86</f>
        <v>0.65502639008223884</v>
      </c>
      <c r="F86" s="15"/>
      <c r="G86" s="4"/>
      <c r="H86" s="4"/>
      <c r="I86" s="4"/>
      <c r="J86" s="4"/>
      <c r="K86" s="4"/>
      <c r="L86" s="4"/>
      <c r="M86" s="4"/>
      <c r="N86" s="4"/>
    </row>
    <row r="87" spans="1:14" ht="15.6" x14ac:dyDescent="0.3">
      <c r="A87" s="51" t="s">
        <v>143</v>
      </c>
      <c r="B87" s="52" t="s">
        <v>144</v>
      </c>
      <c r="C87" s="13">
        <f>SUM(C88:C91)</f>
        <v>121360.1</v>
      </c>
      <c r="D87" s="13">
        <f>SUM(D88:D91)</f>
        <v>65370</v>
      </c>
      <c r="E87" s="14">
        <f t="shared" si="5"/>
        <v>0.53864490882917859</v>
      </c>
      <c r="F87" s="15"/>
      <c r="G87" s="4"/>
      <c r="H87" s="4"/>
      <c r="I87" s="4"/>
      <c r="J87" s="4"/>
      <c r="K87" s="4"/>
      <c r="L87" s="4"/>
      <c r="M87" s="4"/>
      <c r="N87" s="4"/>
    </row>
    <row r="88" spans="1:14" ht="15.6" x14ac:dyDescent="0.3">
      <c r="A88" s="53" t="s">
        <v>145</v>
      </c>
      <c r="B88" s="36" t="s">
        <v>146</v>
      </c>
      <c r="C88" s="37">
        <v>11694.7</v>
      </c>
      <c r="D88" s="37">
        <v>8145.6</v>
      </c>
      <c r="E88" s="24">
        <f t="shared" si="5"/>
        <v>0.6965206461046457</v>
      </c>
      <c r="F88" s="15"/>
      <c r="G88" s="4"/>
      <c r="H88" s="4"/>
      <c r="I88" s="4"/>
      <c r="J88" s="4"/>
      <c r="K88" s="4"/>
      <c r="L88" s="4"/>
      <c r="M88" s="4"/>
      <c r="N88" s="4"/>
    </row>
    <row r="89" spans="1:14" ht="15.6" x14ac:dyDescent="0.3">
      <c r="A89" s="53" t="s">
        <v>147</v>
      </c>
      <c r="B89" s="36" t="s">
        <v>148</v>
      </c>
      <c r="C89" s="37">
        <v>40548.199999999997</v>
      </c>
      <c r="D89" s="37">
        <v>17720.099999999999</v>
      </c>
      <c r="E89" s="24">
        <f t="shared" si="5"/>
        <v>0.43701323363305894</v>
      </c>
      <c r="F89" s="15"/>
      <c r="G89" s="4"/>
      <c r="H89" s="4"/>
      <c r="I89" s="4"/>
      <c r="J89" s="4"/>
      <c r="K89" s="4"/>
      <c r="L89" s="4"/>
      <c r="M89" s="4"/>
      <c r="N89" s="4"/>
    </row>
    <row r="90" spans="1:14" ht="15.6" x14ac:dyDescent="0.3">
      <c r="A90" s="53" t="s">
        <v>149</v>
      </c>
      <c r="B90" s="36" t="s">
        <v>150</v>
      </c>
      <c r="C90" s="37">
        <v>8256.7999999999993</v>
      </c>
      <c r="D90" s="37">
        <v>3215.2</v>
      </c>
      <c r="E90" s="24">
        <f t="shared" si="5"/>
        <v>0.3894002519135743</v>
      </c>
      <c r="F90" s="15"/>
      <c r="G90" s="4"/>
      <c r="H90" s="4"/>
      <c r="I90" s="4"/>
      <c r="J90" s="4"/>
      <c r="K90" s="4"/>
      <c r="L90" s="4"/>
      <c r="M90" s="4"/>
      <c r="N90" s="4"/>
    </row>
    <row r="91" spans="1:14" ht="15.6" x14ac:dyDescent="0.3">
      <c r="A91" s="53" t="s">
        <v>151</v>
      </c>
      <c r="B91" s="36" t="s">
        <v>152</v>
      </c>
      <c r="C91" s="37">
        <v>60860.4</v>
      </c>
      <c r="D91" s="37">
        <v>36289.1</v>
      </c>
      <c r="E91" s="24">
        <f t="shared" si="5"/>
        <v>0.59626785233090807</v>
      </c>
      <c r="F91" s="15"/>
      <c r="G91" s="4"/>
      <c r="H91" s="4"/>
      <c r="I91" s="4"/>
      <c r="J91" s="4"/>
      <c r="K91" s="4"/>
      <c r="L91" s="4"/>
      <c r="M91" s="4"/>
      <c r="N91" s="4"/>
    </row>
    <row r="92" spans="1:14" ht="15.6" x14ac:dyDescent="0.3">
      <c r="A92" s="51" t="s">
        <v>153</v>
      </c>
      <c r="B92" s="52" t="s">
        <v>154</v>
      </c>
      <c r="C92" s="13">
        <f>SUM(C94:C96)</f>
        <v>167355.6</v>
      </c>
      <c r="D92" s="13">
        <f>SUM(D94:D96)</f>
        <v>69700.7</v>
      </c>
      <c r="E92" s="14">
        <f t="shared" si="5"/>
        <v>0.41648262741133246</v>
      </c>
      <c r="F92" s="15"/>
      <c r="G92" s="4"/>
      <c r="H92" s="4"/>
      <c r="I92" s="4"/>
      <c r="J92" s="4"/>
      <c r="K92" s="4"/>
      <c r="L92" s="4"/>
      <c r="M92" s="4"/>
      <c r="N92" s="4"/>
    </row>
    <row r="93" spans="1:14" ht="15.6" hidden="1" x14ac:dyDescent="0.3">
      <c r="A93" s="53" t="s">
        <v>155</v>
      </c>
      <c r="B93" s="36" t="s">
        <v>156</v>
      </c>
      <c r="C93" s="37"/>
      <c r="D93" s="37"/>
      <c r="E93" s="24" t="e">
        <f t="shared" si="5"/>
        <v>#DIV/0!</v>
      </c>
      <c r="F93" s="15"/>
      <c r="G93" s="4"/>
      <c r="H93" s="4"/>
      <c r="I93" s="4"/>
      <c r="J93" s="4"/>
      <c r="K93" s="4"/>
      <c r="L93" s="4"/>
      <c r="M93" s="4"/>
      <c r="N93" s="4"/>
    </row>
    <row r="94" spans="1:14" ht="15.6" x14ac:dyDescent="0.3">
      <c r="A94" s="53" t="s">
        <v>157</v>
      </c>
      <c r="B94" s="36" t="s">
        <v>158</v>
      </c>
      <c r="C94" s="37">
        <v>137748.6</v>
      </c>
      <c r="D94" s="37">
        <v>51219.5</v>
      </c>
      <c r="E94" s="24">
        <f t="shared" si="5"/>
        <v>0.37183318015573297</v>
      </c>
      <c r="F94" s="15"/>
      <c r="G94" s="4"/>
      <c r="H94" s="4"/>
      <c r="I94" s="4"/>
      <c r="J94" s="4"/>
      <c r="K94" s="4"/>
      <c r="L94" s="4"/>
      <c r="M94" s="4"/>
      <c r="N94" s="4"/>
    </row>
    <row r="95" spans="1:14" ht="15.6" x14ac:dyDescent="0.3">
      <c r="A95" s="53" t="s">
        <v>159</v>
      </c>
      <c r="B95" s="36" t="s">
        <v>160</v>
      </c>
      <c r="C95" s="37">
        <v>8088.7</v>
      </c>
      <c r="D95" s="37">
        <v>2846.9</v>
      </c>
      <c r="E95" s="24">
        <f t="shared" si="5"/>
        <v>0.35196014192639113</v>
      </c>
      <c r="F95" s="15"/>
      <c r="G95" s="4"/>
      <c r="H95" s="4"/>
      <c r="I95" s="4"/>
      <c r="J95" s="4"/>
      <c r="K95" s="4"/>
      <c r="L95" s="4"/>
      <c r="M95" s="4"/>
      <c r="N95" s="4"/>
    </row>
    <row r="96" spans="1:14" ht="15.6" x14ac:dyDescent="0.3">
      <c r="A96" s="53" t="s">
        <v>161</v>
      </c>
      <c r="B96" s="36" t="s">
        <v>162</v>
      </c>
      <c r="C96" s="37">
        <v>21518.3</v>
      </c>
      <c r="D96" s="37">
        <v>15634.3</v>
      </c>
      <c r="E96" s="24">
        <f t="shared" si="5"/>
        <v>0.72655832477472659</v>
      </c>
      <c r="F96" s="15"/>
      <c r="G96" s="4"/>
      <c r="H96" s="4"/>
      <c r="I96" s="4"/>
      <c r="J96" s="4"/>
      <c r="K96" s="4"/>
      <c r="L96" s="4"/>
      <c r="M96" s="4"/>
      <c r="N96" s="4"/>
    </row>
    <row r="97" spans="1:14" ht="15.6" x14ac:dyDescent="0.3">
      <c r="A97" s="51" t="s">
        <v>163</v>
      </c>
      <c r="B97" s="54" t="s">
        <v>164</v>
      </c>
      <c r="C97" s="13">
        <f>C98</f>
        <v>40354</v>
      </c>
      <c r="D97" s="13">
        <f>D98</f>
        <v>23740.1</v>
      </c>
      <c r="E97" s="14">
        <f t="shared" si="5"/>
        <v>0.58829607969470188</v>
      </c>
      <c r="F97" s="15"/>
      <c r="G97" s="4"/>
      <c r="H97" s="4"/>
      <c r="I97" s="4"/>
      <c r="J97" s="4"/>
      <c r="K97" s="4"/>
      <c r="L97" s="4"/>
      <c r="M97" s="4"/>
      <c r="N97" s="4"/>
    </row>
    <row r="98" spans="1:14" ht="15.6" x14ac:dyDescent="0.3">
      <c r="A98" s="53" t="s">
        <v>163</v>
      </c>
      <c r="B98" s="36" t="s">
        <v>165</v>
      </c>
      <c r="C98" s="37">
        <v>40354</v>
      </c>
      <c r="D98" s="37">
        <v>23740.1</v>
      </c>
      <c r="E98" s="24">
        <f t="shared" si="5"/>
        <v>0.58829607969470188</v>
      </c>
      <c r="F98" s="15"/>
      <c r="G98" s="4"/>
      <c r="H98" s="4"/>
      <c r="I98" s="4"/>
      <c r="J98" s="4"/>
      <c r="K98" s="4"/>
      <c r="L98" s="4"/>
      <c r="M98" s="4"/>
      <c r="N98" s="4"/>
    </row>
    <row r="99" spans="1:14" ht="31.2" x14ac:dyDescent="0.3">
      <c r="A99" s="51" t="s">
        <v>166</v>
      </c>
      <c r="B99" s="54" t="s">
        <v>167</v>
      </c>
      <c r="C99" s="13">
        <f>C100</f>
        <v>0</v>
      </c>
      <c r="D99" s="13">
        <f>D100</f>
        <v>0</v>
      </c>
      <c r="E99" s="14">
        <v>0</v>
      </c>
      <c r="F99" s="15"/>
      <c r="G99" s="4"/>
      <c r="H99" s="4"/>
      <c r="I99" s="4"/>
      <c r="J99" s="4"/>
      <c r="K99" s="4"/>
      <c r="L99" s="4"/>
      <c r="M99" s="4"/>
      <c r="N99" s="4"/>
    </row>
    <row r="100" spans="1:14" ht="32.25" customHeight="1" x14ac:dyDescent="0.3">
      <c r="A100" s="53" t="s">
        <v>168</v>
      </c>
      <c r="B100" s="36" t="s">
        <v>169</v>
      </c>
      <c r="C100" s="37">
        <v>0</v>
      </c>
      <c r="D100" s="37">
        <v>0</v>
      </c>
      <c r="E100" s="24">
        <v>0</v>
      </c>
      <c r="F100" s="15"/>
      <c r="G100" s="4"/>
      <c r="H100" s="4"/>
      <c r="I100" s="4"/>
      <c r="J100" s="4"/>
      <c r="K100" s="4"/>
      <c r="L100" s="4"/>
      <c r="M100" s="4"/>
      <c r="N100" s="4"/>
    </row>
    <row r="101" spans="1:14" ht="46.8" x14ac:dyDescent="0.3">
      <c r="A101" s="51" t="s">
        <v>170</v>
      </c>
      <c r="B101" s="54" t="s">
        <v>171</v>
      </c>
      <c r="C101" s="13">
        <f>C102</f>
        <v>55914.3</v>
      </c>
      <c r="D101" s="13">
        <f>D102</f>
        <v>41935.699999999997</v>
      </c>
      <c r="E101" s="14">
        <v>0</v>
      </c>
      <c r="F101" s="15"/>
      <c r="G101" s="4"/>
      <c r="H101" s="4"/>
      <c r="I101" s="4"/>
      <c r="J101" s="4"/>
      <c r="K101" s="4"/>
      <c r="L101" s="4"/>
      <c r="M101" s="4"/>
      <c r="N101" s="4"/>
    </row>
    <row r="102" spans="1:14" ht="22.8" customHeight="1" x14ac:dyDescent="0.3">
      <c r="A102" s="53" t="s">
        <v>172</v>
      </c>
      <c r="B102" s="36" t="s">
        <v>173</v>
      </c>
      <c r="C102" s="37">
        <v>55914.3</v>
      </c>
      <c r="D102" s="37">
        <v>41935.699999999997</v>
      </c>
      <c r="E102" s="24">
        <v>0</v>
      </c>
      <c r="F102" s="15"/>
      <c r="G102" s="4"/>
      <c r="H102" s="4"/>
      <c r="I102" s="4"/>
      <c r="J102" s="4"/>
      <c r="K102" s="4"/>
      <c r="L102" s="4"/>
      <c r="M102" s="4"/>
      <c r="N102" s="4"/>
    </row>
    <row r="103" spans="1:14" s="39" customFormat="1" ht="21" customHeight="1" x14ac:dyDescent="0.35">
      <c r="A103" s="40"/>
      <c r="B103" s="69" t="s">
        <v>174</v>
      </c>
      <c r="C103" s="13">
        <f>C41+C50+C52+C56+C61+C73+C79+C87+C92+C97+C99+C70+C85+C101-0.2</f>
        <v>4746723.4999999981</v>
      </c>
      <c r="D103" s="13">
        <f>D41+D50+D52+D56+D61+D73+D79+D87+D92+D97+D99+D70+D85+D101</f>
        <v>2523359.4000000004</v>
      </c>
      <c r="E103" s="14">
        <f>D103/C103</f>
        <v>0.53160025015149948</v>
      </c>
      <c r="F103" s="42"/>
      <c r="G103" s="43"/>
      <c r="H103" s="43"/>
      <c r="I103" s="43"/>
      <c r="J103" s="43"/>
      <c r="K103" s="43"/>
      <c r="L103" s="43"/>
      <c r="M103" s="43"/>
      <c r="N103" s="43"/>
    </row>
    <row r="104" spans="1:14" ht="15.6" x14ac:dyDescent="0.3">
      <c r="A104" s="16"/>
      <c r="B104" s="20"/>
      <c r="C104" s="70"/>
      <c r="D104" s="70"/>
      <c r="E104" s="71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31.2" x14ac:dyDescent="0.3">
      <c r="A105" s="72"/>
      <c r="B105" s="73" t="s">
        <v>175</v>
      </c>
      <c r="C105" s="74">
        <f>C37-C103</f>
        <v>-361422.89999999851</v>
      </c>
      <c r="D105" s="74">
        <f>D37-D103</f>
        <v>434436.59999999963</v>
      </c>
      <c r="E105" s="75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5.6" hidden="1" x14ac:dyDescent="0.3">
      <c r="A106" s="16"/>
      <c r="B106" s="20"/>
      <c r="C106" s="70"/>
      <c r="D106" s="70"/>
      <c r="E106" s="71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5.6" hidden="1" x14ac:dyDescent="0.3">
      <c r="A107" s="16"/>
      <c r="B107" s="31" t="s">
        <v>176</v>
      </c>
      <c r="C107" s="76" t="e">
        <f>C108+C109</f>
        <v>#REF!</v>
      </c>
      <c r="D107" s="76" t="e">
        <f>D108+D109</f>
        <v>#REF!</v>
      </c>
      <c r="E107" s="71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5.6" hidden="1" x14ac:dyDescent="0.3">
      <c r="A108" s="16"/>
      <c r="B108" s="20" t="s">
        <v>177</v>
      </c>
      <c r="C108" s="70" t="e">
        <f>[1]Расшир!E1187</f>
        <v>#REF!</v>
      </c>
      <c r="D108" s="70" t="e">
        <f>[1]Расшир!F1187</f>
        <v>#REF!</v>
      </c>
      <c r="E108" s="71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5.6" hidden="1" x14ac:dyDescent="0.3">
      <c r="A109" s="16"/>
      <c r="B109" s="20" t="s">
        <v>178</v>
      </c>
      <c r="C109" s="70" t="e">
        <f>[1]Расшир!E1188</f>
        <v>#REF!</v>
      </c>
      <c r="D109" s="70" t="e">
        <f>[1]Расшир!F1188</f>
        <v>#REF!</v>
      </c>
      <c r="E109" s="71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5.6" x14ac:dyDescent="0.3">
      <c r="A110" s="16"/>
      <c r="B110" s="20"/>
      <c r="C110" s="70"/>
      <c r="D110" s="70"/>
      <c r="E110" s="71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46.8" x14ac:dyDescent="0.3">
      <c r="A111" s="16"/>
      <c r="B111" s="31" t="s">
        <v>179</v>
      </c>
      <c r="C111" s="77">
        <f>SUM(C112:C113)</f>
        <v>0</v>
      </c>
      <c r="D111" s="77">
        <f>SUM(D112:D113)</f>
        <v>0</v>
      </c>
      <c r="E111" s="71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31.2" x14ac:dyDescent="0.3">
      <c r="A112" s="16" t="s">
        <v>180</v>
      </c>
      <c r="B112" s="78" t="s">
        <v>181</v>
      </c>
      <c r="C112" s="59">
        <v>0</v>
      </c>
      <c r="D112" s="59">
        <v>0</v>
      </c>
      <c r="E112" s="71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31.2" x14ac:dyDescent="0.3">
      <c r="A113" s="16" t="s">
        <v>182</v>
      </c>
      <c r="B113" s="78" t="s">
        <v>183</v>
      </c>
      <c r="C113" s="59">
        <v>0</v>
      </c>
      <c r="D113" s="59">
        <v>0</v>
      </c>
      <c r="E113" s="71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5.6" x14ac:dyDescent="0.3">
      <c r="A114" s="16"/>
      <c r="B114" s="20"/>
      <c r="C114" s="59"/>
      <c r="D114" s="59"/>
      <c r="E114" s="71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5.6" x14ac:dyDescent="0.3">
      <c r="A115" s="16"/>
      <c r="B115" s="31" t="s">
        <v>184</v>
      </c>
      <c r="C115" s="77">
        <f>C116+C117</f>
        <v>0</v>
      </c>
      <c r="D115" s="77">
        <f>D116+D117</f>
        <v>0</v>
      </c>
      <c r="E115" s="71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5.6" x14ac:dyDescent="0.3">
      <c r="A116" s="16" t="s">
        <v>185</v>
      </c>
      <c r="B116" s="20" t="s">
        <v>186</v>
      </c>
      <c r="C116" s="59">
        <v>0</v>
      </c>
      <c r="D116" s="59">
        <v>0</v>
      </c>
      <c r="E116" s="71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31.2" x14ac:dyDescent="0.3">
      <c r="A117" s="16" t="s">
        <v>187</v>
      </c>
      <c r="B117" s="78" t="s">
        <v>188</v>
      </c>
      <c r="C117" s="59">
        <v>0</v>
      </c>
      <c r="D117" s="59">
        <v>0</v>
      </c>
      <c r="E117" s="71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5.6" x14ac:dyDescent="0.3">
      <c r="A118" s="16"/>
      <c r="B118" s="78"/>
      <c r="C118" s="59"/>
      <c r="D118" s="59"/>
      <c r="E118" s="71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31.2" x14ac:dyDescent="0.3">
      <c r="A119" s="16"/>
      <c r="B119" s="31" t="s">
        <v>189</v>
      </c>
      <c r="C119" s="77">
        <f>C120+C121</f>
        <v>361422.90000000037</v>
      </c>
      <c r="D119" s="77">
        <f>D120+D121</f>
        <v>-434436.5</v>
      </c>
      <c r="E119" s="71"/>
      <c r="F119" s="79"/>
      <c r="G119" s="4"/>
      <c r="H119" s="4"/>
      <c r="I119" s="4"/>
      <c r="J119" s="4"/>
      <c r="K119" s="4"/>
      <c r="L119" s="4"/>
      <c r="M119" s="4"/>
      <c r="N119" s="4"/>
    </row>
    <row r="120" spans="1:14" ht="15.6" x14ac:dyDescent="0.3">
      <c r="A120" s="16" t="s">
        <v>190</v>
      </c>
      <c r="B120" s="20" t="s">
        <v>191</v>
      </c>
      <c r="C120" s="59">
        <v>-4385300.5999999996</v>
      </c>
      <c r="D120" s="59">
        <v>-3000403.1</v>
      </c>
      <c r="E120" s="71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5.6" x14ac:dyDescent="0.3">
      <c r="A121" s="16" t="s">
        <v>192</v>
      </c>
      <c r="B121" s="20" t="s">
        <v>193</v>
      </c>
      <c r="C121" s="59">
        <v>4746723.5</v>
      </c>
      <c r="D121" s="59">
        <v>2565966.6</v>
      </c>
      <c r="E121" s="71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5.6" x14ac:dyDescent="0.3">
      <c r="A122" s="16"/>
      <c r="B122" s="78"/>
      <c r="C122" s="59"/>
      <c r="D122" s="59"/>
      <c r="E122" s="71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31.2" hidden="1" x14ac:dyDescent="0.3">
      <c r="A123" s="16"/>
      <c r="B123" s="31" t="s">
        <v>194</v>
      </c>
      <c r="C123" s="77" t="e">
        <f>[1]Расшир!E1197</f>
        <v>#REF!</v>
      </c>
      <c r="D123" s="77" t="e">
        <f>D126+D128</f>
        <v>#REF!</v>
      </c>
      <c r="E123" s="71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49.5" hidden="1" customHeight="1" x14ac:dyDescent="0.3">
      <c r="A124" s="16"/>
      <c r="B124" s="80" t="s">
        <v>195</v>
      </c>
      <c r="C124" s="81" t="e">
        <f>[1]Расшир!E1198</f>
        <v>#REF!</v>
      </c>
      <c r="D124" s="82" t="e">
        <f>D125</f>
        <v>#REF!</v>
      </c>
      <c r="E124" s="71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46.8" hidden="1" x14ac:dyDescent="0.3">
      <c r="A125" s="16"/>
      <c r="B125" s="78" t="s">
        <v>196</v>
      </c>
      <c r="C125" s="37" t="e">
        <f>[1]Расшир!E1199</f>
        <v>#REF!</v>
      </c>
      <c r="D125" s="59" t="e">
        <f>[1]Расшир!F1199</f>
        <v>#REF!</v>
      </c>
      <c r="E125" s="71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31.2" hidden="1" x14ac:dyDescent="0.3">
      <c r="A126" s="16"/>
      <c r="B126" s="83" t="s">
        <v>197</v>
      </c>
      <c r="C126" s="37" t="e">
        <f>[1]Расшир!E1202</f>
        <v>#REF!</v>
      </c>
      <c r="D126" s="59" t="e">
        <f>[1]Расшир!F1202</f>
        <v>#REF!</v>
      </c>
      <c r="E126" s="71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15.6" hidden="1" x14ac:dyDescent="0.3">
      <c r="A127" s="16"/>
      <c r="B127" s="78"/>
      <c r="C127" s="59"/>
      <c r="D127" s="59"/>
      <c r="E127" s="71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29.4" hidden="1" customHeight="1" x14ac:dyDescent="0.3">
      <c r="A128" s="16"/>
      <c r="B128" s="80" t="s">
        <v>198</v>
      </c>
      <c r="C128" s="82" t="e">
        <f>C129</f>
        <v>#REF!</v>
      </c>
      <c r="D128" s="82" t="e">
        <f>D129</f>
        <v>#REF!</v>
      </c>
      <c r="E128" s="71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28.2" hidden="1" x14ac:dyDescent="0.3">
      <c r="A129" s="16"/>
      <c r="B129" s="84" t="s">
        <v>199</v>
      </c>
      <c r="C129" s="85" t="e">
        <f>[1]Расшир!E1201</f>
        <v>#REF!</v>
      </c>
      <c r="D129" s="86" t="e">
        <f>[1]Расшир!F1201</f>
        <v>#REF!</v>
      </c>
      <c r="E129" s="71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15.6" hidden="1" x14ac:dyDescent="0.3">
      <c r="A130" s="16"/>
      <c r="B130" s="20"/>
      <c r="C130" s="59"/>
      <c r="D130" s="59"/>
      <c r="E130" s="71"/>
      <c r="F130" s="4"/>
      <c r="G130" s="4"/>
      <c r="H130" s="4"/>
      <c r="I130" s="4"/>
      <c r="J130" s="4"/>
      <c r="K130" s="4"/>
      <c r="L130" s="4"/>
      <c r="M130" s="4"/>
      <c r="N130" s="4"/>
    </row>
    <row r="131" spans="1:14" ht="15.6" hidden="1" x14ac:dyDescent="0.3">
      <c r="A131" s="16"/>
      <c r="B131" s="20"/>
      <c r="C131" s="59"/>
      <c r="D131" s="59"/>
      <c r="E131" s="71"/>
      <c r="F131" s="4"/>
      <c r="G131" s="4"/>
      <c r="H131" s="4"/>
      <c r="I131" s="4"/>
      <c r="J131" s="4"/>
      <c r="K131" s="4"/>
      <c r="L131" s="4"/>
      <c r="M131" s="4"/>
      <c r="N131" s="4"/>
    </row>
    <row r="132" spans="1:14" ht="32.25" customHeight="1" x14ac:dyDescent="0.3">
      <c r="A132" s="72"/>
      <c r="B132" s="73" t="s">
        <v>200</v>
      </c>
      <c r="C132" s="74">
        <f>C119</f>
        <v>361422.90000000037</v>
      </c>
      <c r="D132" s="74">
        <f>D119</f>
        <v>-434436.5</v>
      </c>
      <c r="E132" s="75"/>
      <c r="F132" s="4"/>
      <c r="G132" s="4"/>
      <c r="H132" s="4"/>
      <c r="I132" s="4"/>
      <c r="J132" s="4"/>
      <c r="K132" s="4"/>
      <c r="L132" s="4"/>
      <c r="M132" s="4"/>
      <c r="N132" s="4"/>
    </row>
    <row r="133" spans="1:14" ht="15.6" x14ac:dyDescent="0.3">
      <c r="A133" s="87"/>
      <c r="B133" s="99" t="s">
        <v>201</v>
      </c>
      <c r="C133" s="99"/>
      <c r="D133" s="99"/>
      <c r="E133" s="99"/>
      <c r="F133" s="4"/>
      <c r="G133" s="4"/>
      <c r="H133" s="4"/>
      <c r="I133" s="4"/>
      <c r="J133" s="4"/>
      <c r="K133" s="4"/>
      <c r="L133" s="4"/>
      <c r="M133" s="4"/>
      <c r="N133" s="4"/>
    </row>
    <row r="134" spans="1:14" ht="26.4" x14ac:dyDescent="0.3">
      <c r="A134" s="16"/>
      <c r="B134" s="88" t="s">
        <v>202</v>
      </c>
      <c r="C134" s="8" t="s">
        <v>234</v>
      </c>
      <c r="D134" s="9" t="s">
        <v>236</v>
      </c>
      <c r="E134" s="8" t="s">
        <v>2</v>
      </c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15.6" x14ac:dyDescent="0.3">
      <c r="A135" s="16" t="s">
        <v>203</v>
      </c>
      <c r="B135" s="89" t="s">
        <v>204</v>
      </c>
      <c r="C135" s="90">
        <v>1076387.1000000001</v>
      </c>
      <c r="D135" s="90">
        <v>731497.5</v>
      </c>
      <c r="E135" s="24">
        <f t="shared" ref="E135:E149" si="6">D135/C135</f>
        <v>0.67958590362147586</v>
      </c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46.8" x14ac:dyDescent="0.3">
      <c r="A136" s="16" t="s">
        <v>205</v>
      </c>
      <c r="B136" s="89" t="s">
        <v>206</v>
      </c>
      <c r="C136" s="90">
        <v>1391955.2</v>
      </c>
      <c r="D136" s="90">
        <v>610399.30000000005</v>
      </c>
      <c r="E136" s="24">
        <f t="shared" si="6"/>
        <v>0.4385193575195524</v>
      </c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62.4" x14ac:dyDescent="0.3">
      <c r="A137" s="16" t="s">
        <v>207</v>
      </c>
      <c r="B137" s="89" t="s">
        <v>208</v>
      </c>
      <c r="C137" s="90">
        <v>79618.100000000006</v>
      </c>
      <c r="D137" s="90">
        <v>46914.5</v>
      </c>
      <c r="E137" s="24">
        <f t="shared" si="6"/>
        <v>0.58924415428150123</v>
      </c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5.6" x14ac:dyDescent="0.3">
      <c r="A138" s="16" t="s">
        <v>209</v>
      </c>
      <c r="B138" s="89" t="s">
        <v>210</v>
      </c>
      <c r="C138" s="90">
        <v>296445.7</v>
      </c>
      <c r="D138" s="90">
        <v>179047.7</v>
      </c>
      <c r="E138" s="24">
        <f t="shared" si="6"/>
        <v>0.60398143740995403</v>
      </c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31.2" x14ac:dyDescent="0.3">
      <c r="A139" s="16" t="s">
        <v>211</v>
      </c>
      <c r="B139" s="89" t="s">
        <v>212</v>
      </c>
      <c r="C139" s="90">
        <v>179826.8</v>
      </c>
      <c r="D139" s="90">
        <v>78973.399999999994</v>
      </c>
      <c r="E139" s="24">
        <f t="shared" si="6"/>
        <v>0.4391636841672098</v>
      </c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31.2" x14ac:dyDescent="0.3">
      <c r="A140" s="16" t="s">
        <v>213</v>
      </c>
      <c r="B140" s="89" t="s">
        <v>214</v>
      </c>
      <c r="C140" s="90">
        <v>189639.5</v>
      </c>
      <c r="D140" s="90">
        <v>126523.7</v>
      </c>
      <c r="E140" s="24">
        <f t="shared" si="6"/>
        <v>0.66718009697346803</v>
      </c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31.2" x14ac:dyDescent="0.3">
      <c r="A141" s="16" t="s">
        <v>215</v>
      </c>
      <c r="B141" s="89" t="s">
        <v>216</v>
      </c>
      <c r="C141" s="90">
        <v>69938.600000000006</v>
      </c>
      <c r="D141" s="90">
        <v>54571.4</v>
      </c>
      <c r="E141" s="24">
        <f t="shared" si="6"/>
        <v>0.78027584195279853</v>
      </c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46.8" x14ac:dyDescent="0.3">
      <c r="A142" s="16" t="s">
        <v>217</v>
      </c>
      <c r="B142" s="89" t="s">
        <v>218</v>
      </c>
      <c r="C142" s="90">
        <v>443581.3</v>
      </c>
      <c r="D142" s="90">
        <v>114528.1</v>
      </c>
      <c r="E142" s="24">
        <f t="shared" si="6"/>
        <v>0.25818964866192512</v>
      </c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31.2" x14ac:dyDescent="0.3">
      <c r="A143" s="16" t="s">
        <v>219</v>
      </c>
      <c r="B143" s="89" t="s">
        <v>220</v>
      </c>
      <c r="C143" s="90">
        <v>98705.3</v>
      </c>
      <c r="D143" s="90">
        <v>73945.5</v>
      </c>
      <c r="E143" s="24">
        <f t="shared" si="6"/>
        <v>0.74915430073157163</v>
      </c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31.2" x14ac:dyDescent="0.3">
      <c r="A144" s="16" t="s">
        <v>221</v>
      </c>
      <c r="B144" s="89" t="s">
        <v>222</v>
      </c>
      <c r="C144" s="90">
        <v>40354</v>
      </c>
      <c r="D144" s="90">
        <v>23740.1</v>
      </c>
      <c r="E144" s="24">
        <f t="shared" si="6"/>
        <v>0.58829607969470188</v>
      </c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31.2" x14ac:dyDescent="0.3">
      <c r="A145" s="16" t="s">
        <v>223</v>
      </c>
      <c r="B145" s="89" t="s">
        <v>224</v>
      </c>
      <c r="C145" s="90">
        <v>158779.70000000001</v>
      </c>
      <c r="D145" s="90">
        <v>65963</v>
      </c>
      <c r="E145" s="24">
        <f t="shared" si="6"/>
        <v>0.41543723788368409</v>
      </c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31.2" x14ac:dyDescent="0.3">
      <c r="A146" s="16" t="s">
        <v>225</v>
      </c>
      <c r="B146" s="89" t="s">
        <v>226</v>
      </c>
      <c r="C146" s="90">
        <v>215471.2</v>
      </c>
      <c r="D146" s="90">
        <v>96015.2</v>
      </c>
      <c r="E146" s="24">
        <f t="shared" si="6"/>
        <v>0.44560572364195306</v>
      </c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46.8" x14ac:dyDescent="0.3">
      <c r="A147" s="16" t="s">
        <v>227</v>
      </c>
      <c r="B147" s="89" t="s">
        <v>228</v>
      </c>
      <c r="C147" s="90">
        <v>71326.5</v>
      </c>
      <c r="D147" s="90">
        <v>43802.5</v>
      </c>
      <c r="E147" s="24">
        <f t="shared" si="6"/>
        <v>0.61411256685804017</v>
      </c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78" x14ac:dyDescent="0.3">
      <c r="A148" s="16" t="s">
        <v>229</v>
      </c>
      <c r="B148" s="89" t="s">
        <v>230</v>
      </c>
      <c r="C148" s="90">
        <v>8721</v>
      </c>
      <c r="D148" s="90">
        <v>3967.5</v>
      </c>
      <c r="E148" s="24">
        <f t="shared" si="6"/>
        <v>0.4549363605091159</v>
      </c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5.6" x14ac:dyDescent="0.3">
      <c r="A149" s="91"/>
      <c r="B149" s="52" t="s">
        <v>231</v>
      </c>
      <c r="C149" s="92">
        <f>SUM(C135:C148)+0.2</f>
        <v>4320750.2</v>
      </c>
      <c r="D149" s="92">
        <f>SUM(D135:D148)+0.1</f>
        <v>2249889.5000000005</v>
      </c>
      <c r="E149" s="14">
        <f t="shared" si="6"/>
        <v>0.52071732820842098</v>
      </c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5.6" x14ac:dyDescent="0.3">
      <c r="B150" s="4"/>
      <c r="C150" s="4"/>
      <c r="D150" s="93"/>
      <c r="E150" s="9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5.6" x14ac:dyDescent="0.3">
      <c r="B151" s="4"/>
      <c r="C151" s="4"/>
      <c r="D151" s="93"/>
      <c r="E151" s="9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5.6" x14ac:dyDescent="0.3">
      <c r="B152" s="4"/>
      <c r="C152" s="4"/>
      <c r="D152" s="93"/>
      <c r="E152" s="9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5.6" x14ac:dyDescent="0.3">
      <c r="B153" s="4"/>
      <c r="C153" s="4"/>
      <c r="D153" s="93"/>
      <c r="E153" s="9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5.6" x14ac:dyDescent="0.3">
      <c r="B154" s="4"/>
      <c r="C154" s="4"/>
      <c r="D154" s="93"/>
      <c r="E154" s="9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5.6" x14ac:dyDescent="0.3">
      <c r="B155" s="4"/>
      <c r="C155" s="4"/>
      <c r="D155" s="93"/>
      <c r="E155" s="9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5.6" x14ac:dyDescent="0.3">
      <c r="B156" s="4"/>
      <c r="C156" s="4"/>
      <c r="D156" s="93"/>
      <c r="E156" s="9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5.6" x14ac:dyDescent="0.3">
      <c r="B157" s="4"/>
      <c r="C157" s="4"/>
      <c r="D157" s="93"/>
      <c r="E157" s="9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5.6" x14ac:dyDescent="0.3">
      <c r="B158" s="4"/>
      <c r="C158" s="4"/>
      <c r="D158" s="93"/>
      <c r="E158" s="9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5.6" x14ac:dyDescent="0.3">
      <c r="B159" s="4"/>
      <c r="C159" s="4"/>
      <c r="D159" s="93"/>
      <c r="E159" s="9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5.6" x14ac:dyDescent="0.3">
      <c r="B160" s="4"/>
      <c r="C160" s="4"/>
      <c r="D160" s="93"/>
      <c r="E160" s="94"/>
      <c r="F160" s="4"/>
      <c r="G160" s="4"/>
      <c r="H160" s="4"/>
      <c r="I160" s="4"/>
      <c r="J160" s="4"/>
      <c r="K160" s="4"/>
      <c r="L160" s="4"/>
      <c r="M160" s="4"/>
      <c r="N160" s="4"/>
    </row>
    <row r="161" spans="2:14" ht="15.6" x14ac:dyDescent="0.3">
      <c r="B161" s="4"/>
      <c r="C161" s="4"/>
      <c r="D161" s="93"/>
      <c r="E161" s="94"/>
      <c r="F161" s="4"/>
      <c r="G161" s="4"/>
      <c r="H161" s="4"/>
      <c r="I161" s="4"/>
      <c r="J161" s="4"/>
      <c r="K161" s="4"/>
      <c r="L161" s="4"/>
      <c r="M161" s="4"/>
      <c r="N161" s="4"/>
    </row>
    <row r="162" spans="2:14" ht="15.6" x14ac:dyDescent="0.3">
      <c r="B162" s="4"/>
      <c r="C162" s="4"/>
      <c r="D162" s="93"/>
      <c r="E162" s="94"/>
      <c r="F162" s="4"/>
      <c r="G162" s="4"/>
      <c r="H162" s="4"/>
      <c r="I162" s="4"/>
      <c r="J162" s="4"/>
      <c r="K162" s="4"/>
      <c r="L162" s="4"/>
      <c r="M162" s="4"/>
      <c r="N162" s="4"/>
    </row>
    <row r="163" spans="2:14" ht="15.6" x14ac:dyDescent="0.3">
      <c r="B163" s="4"/>
      <c r="C163" s="4"/>
      <c r="D163" s="93"/>
      <c r="E163" s="94"/>
      <c r="F163" s="4"/>
      <c r="G163" s="4"/>
      <c r="H163" s="4"/>
      <c r="I163" s="4"/>
      <c r="J163" s="4"/>
      <c r="K163" s="4"/>
      <c r="L163" s="4"/>
      <c r="M163" s="4"/>
      <c r="N163" s="4"/>
    </row>
    <row r="164" spans="2:14" ht="15.6" x14ac:dyDescent="0.3">
      <c r="B164" s="4"/>
      <c r="C164" s="4"/>
      <c r="D164" s="93"/>
      <c r="E164" s="94"/>
      <c r="F164" s="4"/>
      <c r="G164" s="4"/>
      <c r="H164" s="4"/>
      <c r="I164" s="4"/>
      <c r="J164" s="4"/>
      <c r="K164" s="4"/>
      <c r="L164" s="4"/>
      <c r="M164" s="4"/>
      <c r="N164" s="4"/>
    </row>
    <row r="165" spans="2:14" ht="15.6" x14ac:dyDescent="0.3">
      <c r="B165" s="4"/>
      <c r="C165" s="4"/>
      <c r="D165" s="93"/>
      <c r="E165" s="94"/>
      <c r="F165" s="4"/>
      <c r="G165" s="4"/>
      <c r="H165" s="4"/>
      <c r="I165" s="4"/>
      <c r="J165" s="4"/>
      <c r="K165" s="4"/>
      <c r="L165" s="4"/>
      <c r="M165" s="4"/>
      <c r="N165" s="4"/>
    </row>
    <row r="166" spans="2:14" ht="15.6" x14ac:dyDescent="0.3">
      <c r="B166" s="4"/>
      <c r="C166" s="4"/>
      <c r="D166" s="93"/>
      <c r="E166" s="94"/>
      <c r="F166" s="4"/>
      <c r="G166" s="4"/>
      <c r="H166" s="4"/>
      <c r="I166" s="4"/>
      <c r="J166" s="4"/>
      <c r="K166" s="4"/>
      <c r="L166" s="4"/>
      <c r="M166" s="4"/>
      <c r="N166" s="4"/>
    </row>
    <row r="167" spans="2:14" ht="15.6" x14ac:dyDescent="0.3">
      <c r="B167" s="4"/>
      <c r="C167" s="4"/>
      <c r="D167" s="93"/>
      <c r="E167" s="94"/>
      <c r="F167" s="4"/>
      <c r="G167" s="4"/>
      <c r="H167" s="4"/>
      <c r="I167" s="4"/>
      <c r="J167" s="4"/>
      <c r="K167" s="4"/>
      <c r="L167" s="4"/>
      <c r="M167" s="4"/>
      <c r="N167" s="4"/>
    </row>
    <row r="168" spans="2:14" ht="15.6" x14ac:dyDescent="0.3">
      <c r="B168" s="4"/>
      <c r="C168" s="4"/>
      <c r="D168" s="93"/>
      <c r="E168" s="94"/>
      <c r="F168" s="4"/>
      <c r="G168" s="4"/>
      <c r="H168" s="4"/>
      <c r="I168" s="4"/>
      <c r="J168" s="4"/>
      <c r="K168" s="4"/>
      <c r="L168" s="4"/>
      <c r="M168" s="4"/>
      <c r="N168" s="4"/>
    </row>
    <row r="169" spans="2:14" ht="15.6" x14ac:dyDescent="0.3">
      <c r="B169" s="4"/>
      <c r="C169" s="4"/>
      <c r="D169" s="93"/>
      <c r="E169" s="94"/>
      <c r="F169" s="4"/>
      <c r="G169" s="4"/>
      <c r="H169" s="4"/>
      <c r="I169" s="4"/>
      <c r="J169" s="4"/>
      <c r="K169" s="4"/>
      <c r="L169" s="4"/>
      <c r="M169" s="4"/>
      <c r="N169" s="4"/>
    </row>
    <row r="170" spans="2:14" ht="15.6" x14ac:dyDescent="0.3">
      <c r="B170" s="4"/>
      <c r="C170" s="4"/>
      <c r="D170" s="93"/>
      <c r="E170" s="94"/>
      <c r="F170" s="4"/>
      <c r="G170" s="4"/>
      <c r="H170" s="4"/>
      <c r="I170" s="4"/>
      <c r="J170" s="4"/>
      <c r="K170" s="4"/>
      <c r="L170" s="4"/>
      <c r="M170" s="4"/>
      <c r="N170" s="4"/>
    </row>
    <row r="171" spans="2:14" ht="15.6" x14ac:dyDescent="0.3">
      <c r="B171" s="4"/>
      <c r="C171" s="4"/>
      <c r="D171" s="93"/>
      <c r="E171" s="94"/>
      <c r="F171" s="4"/>
      <c r="G171" s="4"/>
      <c r="H171" s="4"/>
      <c r="I171" s="4"/>
      <c r="J171" s="4"/>
      <c r="K171" s="4"/>
      <c r="L171" s="4"/>
      <c r="M171" s="4"/>
      <c r="N171" s="4"/>
    </row>
    <row r="172" spans="2:14" ht="15.6" x14ac:dyDescent="0.3">
      <c r="B172" s="4"/>
      <c r="C172" s="4"/>
      <c r="D172" s="93"/>
      <c r="E172" s="94"/>
      <c r="F172" s="4"/>
      <c r="G172" s="4"/>
      <c r="H172" s="4"/>
      <c r="I172" s="4"/>
      <c r="J172" s="4"/>
      <c r="K172" s="4"/>
      <c r="L172" s="4"/>
      <c r="M172" s="4"/>
      <c r="N172" s="4"/>
    </row>
    <row r="173" spans="2:14" ht="15.6" x14ac:dyDescent="0.3">
      <c r="B173" s="4"/>
      <c r="C173" s="4"/>
      <c r="D173" s="93"/>
      <c r="E173" s="94"/>
      <c r="F173" s="4"/>
      <c r="G173" s="4"/>
      <c r="H173" s="4"/>
      <c r="I173" s="4"/>
      <c r="J173" s="4"/>
      <c r="K173" s="4"/>
      <c r="L173" s="4"/>
      <c r="M173" s="4"/>
      <c r="N173" s="4"/>
    </row>
    <row r="174" spans="2:14" ht="15.6" x14ac:dyDescent="0.3">
      <c r="B174" s="4"/>
      <c r="C174" s="4"/>
      <c r="D174" s="93"/>
      <c r="E174" s="94"/>
      <c r="F174" s="4"/>
      <c r="G174" s="4"/>
      <c r="H174" s="4"/>
      <c r="I174" s="4"/>
      <c r="J174" s="4"/>
      <c r="K174" s="4"/>
      <c r="L174" s="4"/>
      <c r="M174" s="4"/>
      <c r="N174" s="4"/>
    </row>
    <row r="175" spans="2:14" ht="15.6" x14ac:dyDescent="0.3">
      <c r="B175" s="4"/>
      <c r="C175" s="4"/>
      <c r="D175" s="93"/>
      <c r="E175" s="94"/>
      <c r="F175" s="4"/>
      <c r="G175" s="4"/>
      <c r="H175" s="4"/>
      <c r="I175" s="4"/>
      <c r="J175" s="4"/>
      <c r="K175" s="4"/>
      <c r="L175" s="4"/>
      <c r="M175" s="4"/>
      <c r="N175" s="4"/>
    </row>
    <row r="176" spans="2:14" ht="15.6" x14ac:dyDescent="0.3">
      <c r="B176" s="4"/>
      <c r="C176" s="4"/>
      <c r="D176" s="93"/>
      <c r="E176" s="94"/>
      <c r="F176" s="4"/>
      <c r="G176" s="4"/>
      <c r="H176" s="4"/>
      <c r="I176" s="4"/>
      <c r="J176" s="4"/>
      <c r="K176" s="4"/>
      <c r="L176" s="4"/>
      <c r="M176" s="4"/>
      <c r="N176" s="4"/>
    </row>
    <row r="177" spans="2:14" ht="15.6" x14ac:dyDescent="0.3">
      <c r="B177" s="4"/>
      <c r="C177" s="4"/>
      <c r="D177" s="93"/>
      <c r="E177" s="94"/>
      <c r="F177" s="4"/>
      <c r="G177" s="4"/>
      <c r="H177" s="4"/>
      <c r="I177" s="4"/>
      <c r="J177" s="4"/>
      <c r="K177" s="4"/>
      <c r="L177" s="4"/>
      <c r="M177" s="4"/>
      <c r="N177" s="4"/>
    </row>
    <row r="178" spans="2:14" ht="15.6" x14ac:dyDescent="0.3">
      <c r="B178" s="4"/>
      <c r="C178" s="4"/>
      <c r="D178" s="93"/>
      <c r="E178" s="94"/>
      <c r="F178" s="4"/>
      <c r="G178" s="4"/>
      <c r="H178" s="4"/>
      <c r="I178" s="4"/>
      <c r="J178" s="4"/>
      <c r="K178" s="4"/>
      <c r="L178" s="4"/>
      <c r="M178" s="4"/>
      <c r="N178" s="4"/>
    </row>
    <row r="179" spans="2:14" ht="15.6" x14ac:dyDescent="0.3">
      <c r="B179" s="4"/>
      <c r="C179" s="4"/>
      <c r="D179" s="93"/>
      <c r="E179" s="94"/>
      <c r="F179" s="4"/>
      <c r="G179" s="4"/>
      <c r="H179" s="4"/>
      <c r="I179" s="4"/>
      <c r="J179" s="4"/>
      <c r="K179" s="4"/>
      <c r="L179" s="4"/>
      <c r="M179" s="4"/>
      <c r="N179" s="4"/>
    </row>
    <row r="180" spans="2:14" ht="15.6" x14ac:dyDescent="0.3">
      <c r="B180" s="4"/>
      <c r="C180" s="4"/>
      <c r="D180" s="93"/>
      <c r="E180" s="94"/>
      <c r="F180" s="4"/>
      <c r="G180" s="4"/>
      <c r="H180" s="4"/>
      <c r="I180" s="4"/>
      <c r="J180" s="4"/>
      <c r="K180" s="4"/>
      <c r="L180" s="4"/>
      <c r="M180" s="4"/>
      <c r="N180" s="4"/>
    </row>
    <row r="181" spans="2:14" ht="15.6" x14ac:dyDescent="0.3">
      <c r="B181" s="4"/>
      <c r="C181" s="4"/>
      <c r="D181" s="93"/>
      <c r="E181" s="94"/>
      <c r="F181" s="4"/>
      <c r="G181" s="4"/>
      <c r="H181" s="4"/>
      <c r="I181" s="4"/>
      <c r="J181" s="4"/>
      <c r="K181" s="4"/>
      <c r="L181" s="4"/>
      <c r="M181" s="4"/>
      <c r="N181" s="4"/>
    </row>
    <row r="182" spans="2:14" ht="15.6" x14ac:dyDescent="0.3">
      <c r="B182" s="4"/>
      <c r="C182" s="4"/>
      <c r="D182" s="93"/>
      <c r="E182" s="94"/>
      <c r="F182" s="4"/>
      <c r="G182" s="4"/>
      <c r="H182" s="4"/>
      <c r="I182" s="4"/>
      <c r="J182" s="4"/>
      <c r="K182" s="4"/>
      <c r="L182" s="4"/>
      <c r="M182" s="4"/>
      <c r="N182" s="4"/>
    </row>
    <row r="183" spans="2:14" ht="15.6" x14ac:dyDescent="0.3">
      <c r="B183" s="4"/>
      <c r="C183" s="4"/>
      <c r="D183" s="93"/>
      <c r="E183" s="94"/>
      <c r="F183" s="4"/>
      <c r="G183" s="4"/>
      <c r="H183" s="4"/>
      <c r="I183" s="4"/>
      <c r="J183" s="4"/>
      <c r="K183" s="4"/>
      <c r="L183" s="4"/>
      <c r="M183" s="4"/>
      <c r="N183" s="4"/>
    </row>
    <row r="184" spans="2:14" ht="15.6" x14ac:dyDescent="0.3">
      <c r="B184" s="4"/>
      <c r="C184" s="4"/>
      <c r="D184" s="93"/>
      <c r="E184" s="94"/>
      <c r="F184" s="4"/>
      <c r="G184" s="4"/>
      <c r="H184" s="4"/>
      <c r="I184" s="4"/>
      <c r="J184" s="4"/>
      <c r="K184" s="4"/>
      <c r="L184" s="4"/>
      <c r="M184" s="4"/>
      <c r="N184" s="4"/>
    </row>
    <row r="185" spans="2:14" ht="15.6" x14ac:dyDescent="0.3">
      <c r="B185" s="4"/>
      <c r="C185" s="4"/>
      <c r="D185" s="93"/>
      <c r="E185" s="94"/>
      <c r="F185" s="4"/>
      <c r="G185" s="4"/>
      <c r="H185" s="4"/>
      <c r="I185" s="4"/>
      <c r="J185" s="4"/>
      <c r="K185" s="4"/>
      <c r="L185" s="4"/>
      <c r="M185" s="4"/>
      <c r="N185" s="4"/>
    </row>
    <row r="186" spans="2:14" ht="15.6" x14ac:dyDescent="0.3">
      <c r="B186" s="4"/>
      <c r="C186" s="4"/>
      <c r="D186" s="93"/>
      <c r="E186" s="94"/>
      <c r="F186" s="4"/>
      <c r="G186" s="4"/>
      <c r="H186" s="4"/>
      <c r="I186" s="4"/>
      <c r="J186" s="4"/>
      <c r="K186" s="4"/>
      <c r="L186" s="4"/>
      <c r="M186" s="4"/>
      <c r="N186" s="4"/>
    </row>
    <row r="187" spans="2:14" ht="15.6" x14ac:dyDescent="0.3">
      <c r="B187" s="4"/>
      <c r="C187" s="4"/>
      <c r="D187" s="93"/>
      <c r="E187" s="94"/>
      <c r="F187" s="4"/>
      <c r="G187" s="4"/>
      <c r="H187" s="4"/>
      <c r="I187" s="4"/>
      <c r="J187" s="4"/>
      <c r="K187" s="4"/>
      <c r="L187" s="4"/>
      <c r="M187" s="4"/>
      <c r="N187" s="4"/>
    </row>
    <row r="188" spans="2:14" ht="15.6" x14ac:dyDescent="0.3">
      <c r="B188" s="4"/>
      <c r="C188" s="4"/>
      <c r="D188" s="93"/>
      <c r="E188" s="94"/>
      <c r="F188" s="4"/>
      <c r="G188" s="4"/>
      <c r="H188" s="4"/>
      <c r="I188" s="4"/>
      <c r="J188" s="4"/>
      <c r="K188" s="4"/>
      <c r="L188" s="4"/>
      <c r="M188" s="4"/>
      <c r="N188" s="4"/>
    </row>
    <row r="189" spans="2:14" ht="15.6" x14ac:dyDescent="0.3">
      <c r="B189" s="4"/>
      <c r="C189" s="4"/>
      <c r="D189" s="93"/>
      <c r="E189" s="94"/>
      <c r="F189" s="4"/>
      <c r="G189" s="4"/>
      <c r="H189" s="4"/>
      <c r="I189" s="4"/>
      <c r="J189" s="4"/>
      <c r="K189" s="4"/>
      <c r="L189" s="4"/>
      <c r="M189" s="4"/>
      <c r="N189" s="4"/>
    </row>
    <row r="190" spans="2:14" ht="15.6" x14ac:dyDescent="0.3">
      <c r="B190" s="4"/>
      <c r="C190" s="4"/>
      <c r="D190" s="93"/>
      <c r="E190" s="94"/>
      <c r="F190" s="4"/>
      <c r="G190" s="4"/>
      <c r="H190" s="4"/>
      <c r="I190" s="4"/>
      <c r="J190" s="4"/>
      <c r="K190" s="4"/>
      <c r="L190" s="4"/>
      <c r="M190" s="4"/>
      <c r="N190" s="4"/>
    </row>
    <row r="191" spans="2:14" ht="15.6" x14ac:dyDescent="0.3">
      <c r="B191" s="4"/>
      <c r="C191" s="4"/>
      <c r="D191" s="93"/>
      <c r="E191" s="94"/>
      <c r="F191" s="4"/>
      <c r="G191" s="4"/>
      <c r="H191" s="4"/>
      <c r="I191" s="4"/>
      <c r="J191" s="4"/>
      <c r="K191" s="4"/>
      <c r="L191" s="4"/>
      <c r="M191" s="4"/>
      <c r="N191" s="4"/>
    </row>
    <row r="192" spans="2:14" ht="15.6" x14ac:dyDescent="0.3">
      <c r="B192" s="4"/>
      <c r="C192" s="4"/>
      <c r="D192" s="93"/>
      <c r="E192" s="94"/>
      <c r="F192" s="4"/>
      <c r="G192" s="4"/>
      <c r="H192" s="4"/>
      <c r="I192" s="4"/>
      <c r="J192" s="4"/>
      <c r="K192" s="4"/>
      <c r="L192" s="4"/>
      <c r="M192" s="4"/>
      <c r="N192" s="4"/>
    </row>
    <row r="193" spans="2:14" ht="15.6" x14ac:dyDescent="0.3">
      <c r="B193" s="4"/>
      <c r="C193" s="4"/>
      <c r="D193" s="93"/>
      <c r="E193" s="94"/>
      <c r="F193" s="4"/>
      <c r="G193" s="4"/>
      <c r="H193" s="4"/>
      <c r="I193" s="4"/>
      <c r="J193" s="4"/>
      <c r="K193" s="4"/>
      <c r="L193" s="4"/>
      <c r="M193" s="4"/>
      <c r="N193" s="4"/>
    </row>
    <row r="194" spans="2:14" ht="15.6" x14ac:dyDescent="0.3">
      <c r="B194" s="4"/>
      <c r="C194" s="4"/>
      <c r="D194" s="93"/>
      <c r="E194" s="94"/>
      <c r="F194" s="4"/>
      <c r="G194" s="4"/>
      <c r="H194" s="4"/>
      <c r="I194" s="4"/>
      <c r="J194" s="4"/>
      <c r="K194" s="4"/>
      <c r="L194" s="4"/>
      <c r="M194" s="4"/>
      <c r="N194" s="4"/>
    </row>
    <row r="195" spans="2:14" ht="15.6" x14ac:dyDescent="0.3">
      <c r="B195" s="4"/>
      <c r="C195" s="4"/>
      <c r="D195" s="93"/>
      <c r="E195" s="94"/>
      <c r="F195" s="4"/>
      <c r="G195" s="4"/>
      <c r="H195" s="4"/>
      <c r="I195" s="4"/>
      <c r="J195" s="4"/>
      <c r="K195" s="4"/>
      <c r="L195" s="4"/>
      <c r="M195" s="4"/>
      <c r="N195" s="4"/>
    </row>
    <row r="196" spans="2:14" ht="15.6" x14ac:dyDescent="0.3">
      <c r="B196" s="4"/>
      <c r="C196" s="4"/>
      <c r="D196" s="93"/>
      <c r="E196" s="94"/>
      <c r="F196" s="4"/>
      <c r="G196" s="4"/>
      <c r="H196" s="4"/>
      <c r="I196" s="4"/>
      <c r="J196" s="4"/>
      <c r="K196" s="4"/>
      <c r="L196" s="4"/>
      <c r="M196" s="4"/>
      <c r="N196" s="4"/>
    </row>
    <row r="197" spans="2:14" ht="15.6" x14ac:dyDescent="0.3">
      <c r="B197" s="4"/>
      <c r="C197" s="4"/>
      <c r="D197" s="93"/>
      <c r="E197" s="94"/>
      <c r="F197" s="4"/>
      <c r="G197" s="4"/>
      <c r="H197" s="4"/>
      <c r="I197" s="4"/>
      <c r="J197" s="4"/>
      <c r="K197" s="4"/>
      <c r="L197" s="4"/>
      <c r="M197" s="4"/>
      <c r="N197" s="4"/>
    </row>
    <row r="198" spans="2:14" ht="15.6" x14ac:dyDescent="0.3">
      <c r="B198" s="4"/>
      <c r="C198" s="4"/>
      <c r="D198" s="93"/>
      <c r="E198" s="94"/>
      <c r="F198" s="4"/>
      <c r="G198" s="4"/>
      <c r="H198" s="4"/>
      <c r="I198" s="4"/>
      <c r="J198" s="4"/>
      <c r="K198" s="4"/>
      <c r="L198" s="4"/>
      <c r="M198" s="4"/>
      <c r="N198" s="4"/>
    </row>
    <row r="199" spans="2:14" ht="15.6" x14ac:dyDescent="0.3">
      <c r="B199" s="4"/>
      <c r="C199" s="4"/>
      <c r="D199" s="93"/>
      <c r="E199" s="94"/>
      <c r="F199" s="4"/>
      <c r="G199" s="4"/>
      <c r="H199" s="4"/>
      <c r="I199" s="4"/>
      <c r="J199" s="4"/>
      <c r="K199" s="4"/>
      <c r="L199" s="4"/>
      <c r="M199" s="4"/>
      <c r="N199" s="4"/>
    </row>
    <row r="200" spans="2:14" ht="15.6" x14ac:dyDescent="0.3">
      <c r="B200" s="4"/>
      <c r="C200" s="4"/>
      <c r="D200" s="93"/>
      <c r="E200" s="94"/>
      <c r="F200" s="4"/>
      <c r="G200" s="4"/>
      <c r="H200" s="4"/>
      <c r="I200" s="4"/>
      <c r="J200" s="4"/>
      <c r="K200" s="4"/>
      <c r="L200" s="4"/>
      <c r="M200" s="4"/>
      <c r="N200" s="4"/>
    </row>
    <row r="201" spans="2:14" ht="15.6" x14ac:dyDescent="0.3">
      <c r="B201" s="4"/>
      <c r="C201" s="4"/>
      <c r="D201" s="93"/>
      <c r="E201" s="94"/>
      <c r="F201" s="4"/>
      <c r="G201" s="4"/>
      <c r="H201" s="4"/>
      <c r="I201" s="4"/>
      <c r="J201" s="4"/>
      <c r="K201" s="4"/>
      <c r="L201" s="4"/>
      <c r="M201" s="4"/>
      <c r="N201" s="4"/>
    </row>
    <row r="202" spans="2:14" ht="15.6" x14ac:dyDescent="0.3">
      <c r="B202" s="4"/>
      <c r="C202" s="4"/>
      <c r="D202" s="93"/>
      <c r="E202" s="94"/>
      <c r="F202" s="4"/>
      <c r="G202" s="4"/>
      <c r="H202" s="4"/>
      <c r="I202" s="4"/>
      <c r="J202" s="4"/>
      <c r="K202" s="4"/>
      <c r="L202" s="4"/>
      <c r="M202" s="4"/>
      <c r="N202" s="4"/>
    </row>
    <row r="203" spans="2:14" ht="15.6" x14ac:dyDescent="0.3">
      <c r="B203" s="4"/>
      <c r="C203" s="4"/>
      <c r="D203" s="93"/>
      <c r="E203" s="94"/>
      <c r="F203" s="4"/>
      <c r="G203" s="4"/>
      <c r="H203" s="4"/>
      <c r="I203" s="4"/>
      <c r="J203" s="4"/>
      <c r="K203" s="4"/>
      <c r="L203" s="4"/>
      <c r="M203" s="4"/>
      <c r="N203" s="4"/>
    </row>
    <row r="204" spans="2:14" ht="15.6" x14ac:dyDescent="0.3">
      <c r="B204" s="4"/>
      <c r="C204" s="4"/>
      <c r="D204" s="93"/>
      <c r="E204" s="94"/>
      <c r="F204" s="4"/>
      <c r="G204" s="4"/>
      <c r="H204" s="4"/>
      <c r="I204" s="4"/>
      <c r="J204" s="4"/>
      <c r="K204" s="4"/>
      <c r="L204" s="4"/>
      <c r="M204" s="4"/>
      <c r="N204" s="4"/>
    </row>
    <row r="205" spans="2:14" ht="15.6" x14ac:dyDescent="0.3">
      <c r="B205" s="4"/>
      <c r="C205" s="4"/>
      <c r="D205" s="93"/>
      <c r="E205" s="94"/>
      <c r="F205" s="4"/>
      <c r="G205" s="4"/>
      <c r="H205" s="4"/>
      <c r="I205" s="4"/>
      <c r="J205" s="4"/>
      <c r="K205" s="4"/>
      <c r="L205" s="4"/>
      <c r="M205" s="4"/>
      <c r="N205" s="4"/>
    </row>
    <row r="206" spans="2:14" ht="15.6" x14ac:dyDescent="0.3">
      <c r="B206" s="4"/>
      <c r="C206" s="4"/>
      <c r="D206" s="93"/>
      <c r="E206" s="94"/>
      <c r="F206" s="4"/>
      <c r="G206" s="4"/>
      <c r="H206" s="4"/>
      <c r="I206" s="4"/>
      <c r="J206" s="4"/>
      <c r="K206" s="4"/>
      <c r="L206" s="4"/>
      <c r="M206" s="4"/>
      <c r="N206" s="4"/>
    </row>
    <row r="207" spans="2:14" ht="15.6" x14ac:dyDescent="0.3">
      <c r="B207" s="4"/>
      <c r="C207" s="4"/>
      <c r="D207" s="93"/>
      <c r="E207" s="94"/>
      <c r="F207" s="4"/>
      <c r="G207" s="4"/>
      <c r="H207" s="4"/>
      <c r="I207" s="4"/>
      <c r="J207" s="4"/>
      <c r="K207" s="4"/>
      <c r="L207" s="4"/>
      <c r="M207" s="4"/>
      <c r="N207" s="4"/>
    </row>
    <row r="208" spans="2:14" ht="15.6" x14ac:dyDescent="0.3">
      <c r="B208" s="4"/>
      <c r="C208" s="4"/>
      <c r="D208" s="93"/>
      <c r="E208" s="94"/>
      <c r="F208" s="4"/>
      <c r="G208" s="4"/>
      <c r="H208" s="4"/>
      <c r="I208" s="4"/>
      <c r="J208" s="4"/>
      <c r="K208" s="4"/>
      <c r="L208" s="4"/>
      <c r="M208" s="4"/>
      <c r="N208" s="4"/>
    </row>
    <row r="209" spans="2:14" ht="15.6" x14ac:dyDescent="0.3">
      <c r="B209" s="4"/>
      <c r="C209" s="4"/>
      <c r="D209" s="93"/>
      <c r="E209" s="94"/>
      <c r="F209" s="4"/>
      <c r="G209" s="4"/>
      <c r="H209" s="4"/>
      <c r="I209" s="4"/>
      <c r="J209" s="4"/>
      <c r="K209" s="4"/>
      <c r="L209" s="4"/>
      <c r="M209" s="4"/>
      <c r="N209" s="4"/>
    </row>
    <row r="210" spans="2:14" ht="15.6" x14ac:dyDescent="0.3">
      <c r="B210" s="4"/>
      <c r="C210" s="4"/>
      <c r="D210" s="93"/>
      <c r="E210" s="94"/>
      <c r="F210" s="4"/>
      <c r="G210" s="4"/>
      <c r="H210" s="4"/>
      <c r="I210" s="4"/>
      <c r="J210" s="4"/>
      <c r="K210" s="4"/>
      <c r="L210" s="4"/>
      <c r="M210" s="4"/>
      <c r="N210" s="4"/>
    </row>
    <row r="211" spans="2:14" ht="15.6" x14ac:dyDescent="0.3">
      <c r="B211" s="4"/>
      <c r="C211" s="4"/>
      <c r="D211" s="93"/>
      <c r="E211" s="94"/>
      <c r="F211" s="4"/>
      <c r="G211" s="4"/>
      <c r="H211" s="4"/>
      <c r="I211" s="4"/>
      <c r="J211" s="4"/>
      <c r="K211" s="4"/>
      <c r="L211" s="4"/>
      <c r="M211" s="4"/>
      <c r="N211" s="4"/>
    </row>
    <row r="212" spans="2:14" ht="15.6" x14ac:dyDescent="0.3">
      <c r="B212" s="4"/>
      <c r="C212" s="4"/>
      <c r="D212" s="93"/>
      <c r="E212" s="94"/>
      <c r="F212" s="4"/>
      <c r="G212" s="4"/>
      <c r="H212" s="4"/>
      <c r="I212" s="4"/>
      <c r="J212" s="4"/>
      <c r="K212" s="4"/>
      <c r="L212" s="4"/>
      <c r="M212" s="4"/>
      <c r="N212" s="4"/>
    </row>
    <row r="213" spans="2:14" ht="15.6" x14ac:dyDescent="0.3">
      <c r="B213" s="4"/>
      <c r="C213" s="4"/>
      <c r="D213" s="93"/>
      <c r="E213" s="94"/>
      <c r="F213" s="4"/>
      <c r="G213" s="4"/>
      <c r="H213" s="4"/>
      <c r="I213" s="4"/>
      <c r="J213" s="4"/>
      <c r="K213" s="4"/>
      <c r="L213" s="4"/>
      <c r="M213" s="4"/>
      <c r="N213" s="4"/>
    </row>
    <row r="214" spans="2:14" ht="15.6" x14ac:dyDescent="0.3">
      <c r="B214" s="4"/>
      <c r="C214" s="4"/>
      <c r="D214" s="93"/>
      <c r="E214" s="94"/>
      <c r="F214" s="4"/>
      <c r="G214" s="4"/>
      <c r="H214" s="4"/>
      <c r="I214" s="4"/>
      <c r="J214" s="4"/>
      <c r="K214" s="4"/>
      <c r="L214" s="4"/>
      <c r="M214" s="4"/>
      <c r="N214" s="4"/>
    </row>
    <row r="215" spans="2:14" ht="15.6" x14ac:dyDescent="0.3">
      <c r="B215" s="4"/>
      <c r="C215" s="4"/>
      <c r="D215" s="93"/>
      <c r="E215" s="94"/>
      <c r="F215" s="4"/>
      <c r="G215" s="4"/>
      <c r="H215" s="4"/>
      <c r="I215" s="4"/>
      <c r="J215" s="4"/>
      <c r="K215" s="4"/>
      <c r="L215" s="4"/>
      <c r="M215" s="4"/>
      <c r="N215" s="4"/>
    </row>
    <row r="216" spans="2:14" ht="15.6" x14ac:dyDescent="0.3">
      <c r="B216" s="4"/>
      <c r="C216" s="4"/>
      <c r="D216" s="93"/>
      <c r="E216" s="94"/>
      <c r="F216" s="4"/>
      <c r="G216" s="4"/>
      <c r="H216" s="4"/>
      <c r="I216" s="4"/>
      <c r="J216" s="4"/>
      <c r="K216" s="4"/>
      <c r="L216" s="4"/>
      <c r="M216" s="4"/>
      <c r="N216" s="4"/>
    </row>
    <row r="217" spans="2:14" ht="15.6" x14ac:dyDescent="0.3">
      <c r="B217" s="4"/>
      <c r="C217" s="4"/>
      <c r="D217" s="93"/>
      <c r="E217" s="94"/>
      <c r="F217" s="4"/>
      <c r="G217" s="4"/>
      <c r="H217" s="4"/>
      <c r="I217" s="4"/>
      <c r="J217" s="4"/>
      <c r="K217" s="4"/>
      <c r="L217" s="4"/>
      <c r="M217" s="4"/>
      <c r="N217" s="4"/>
    </row>
    <row r="218" spans="2:14" ht="15.6" x14ac:dyDescent="0.3">
      <c r="B218" s="4"/>
      <c r="C218" s="4"/>
      <c r="D218" s="93"/>
      <c r="E218" s="94"/>
      <c r="F218" s="4"/>
      <c r="G218" s="4"/>
      <c r="H218" s="4"/>
      <c r="I218" s="4"/>
      <c r="J218" s="4"/>
      <c r="K218" s="4"/>
      <c r="L218" s="4"/>
      <c r="M218" s="4"/>
      <c r="N218" s="4"/>
    </row>
    <row r="219" spans="2:14" ht="15.6" x14ac:dyDescent="0.3">
      <c r="B219" s="4"/>
      <c r="C219" s="4"/>
      <c r="D219" s="93"/>
      <c r="E219" s="94"/>
      <c r="F219" s="4"/>
      <c r="G219" s="4"/>
      <c r="H219" s="4"/>
      <c r="I219" s="4"/>
      <c r="J219" s="4"/>
      <c r="K219" s="4"/>
      <c r="L219" s="4"/>
      <c r="M219" s="4"/>
      <c r="N219" s="4"/>
    </row>
    <row r="220" spans="2:14" ht="15.6" x14ac:dyDescent="0.3">
      <c r="B220" s="4"/>
      <c r="C220" s="4"/>
      <c r="D220" s="93"/>
      <c r="E220" s="94"/>
      <c r="F220" s="4"/>
      <c r="G220" s="4"/>
      <c r="H220" s="4"/>
      <c r="I220" s="4"/>
      <c r="J220" s="4"/>
      <c r="K220" s="4"/>
      <c r="L220" s="4"/>
      <c r="M220" s="4"/>
      <c r="N220" s="4"/>
    </row>
    <row r="221" spans="2:14" ht="15.6" x14ac:dyDescent="0.3">
      <c r="B221" s="4"/>
      <c r="C221" s="4"/>
      <c r="D221" s="93"/>
      <c r="E221" s="94"/>
      <c r="F221" s="4"/>
      <c r="G221" s="4"/>
      <c r="H221" s="4"/>
      <c r="I221" s="4"/>
      <c r="J221" s="4"/>
      <c r="K221" s="4"/>
      <c r="L221" s="4"/>
      <c r="M221" s="4"/>
      <c r="N221" s="4"/>
    </row>
    <row r="222" spans="2:14" ht="15.6" x14ac:dyDescent="0.3">
      <c r="B222" s="4"/>
      <c r="C222" s="4"/>
      <c r="D222" s="93"/>
      <c r="E222" s="94"/>
      <c r="F222" s="4"/>
      <c r="G222" s="4"/>
      <c r="H222" s="4"/>
      <c r="I222" s="4"/>
      <c r="J222" s="4"/>
      <c r="K222" s="4"/>
      <c r="L222" s="4"/>
      <c r="M222" s="4"/>
      <c r="N222" s="4"/>
    </row>
    <row r="223" spans="2:14" ht="15.6" x14ac:dyDescent="0.3">
      <c r="B223" s="4"/>
      <c r="C223" s="4"/>
      <c r="D223" s="93"/>
      <c r="E223" s="94"/>
      <c r="F223" s="4"/>
      <c r="G223" s="4"/>
      <c r="H223" s="4"/>
      <c r="I223" s="4"/>
      <c r="J223" s="4"/>
      <c r="K223" s="4"/>
      <c r="L223" s="4"/>
      <c r="M223" s="4"/>
      <c r="N223" s="4"/>
    </row>
    <row r="224" spans="2:14" ht="15.6" x14ac:dyDescent="0.3">
      <c r="B224" s="4"/>
      <c r="C224" s="4"/>
      <c r="D224" s="93"/>
      <c r="E224" s="94"/>
      <c r="F224" s="4"/>
      <c r="G224" s="4"/>
      <c r="H224" s="4"/>
      <c r="I224" s="4"/>
      <c r="J224" s="4"/>
      <c r="K224" s="4"/>
      <c r="L224" s="4"/>
      <c r="M224" s="4"/>
      <c r="N224" s="4"/>
    </row>
    <row r="225" spans="2:14" ht="15.6" x14ac:dyDescent="0.3">
      <c r="B225" s="4"/>
      <c r="C225" s="4"/>
      <c r="D225" s="93"/>
      <c r="E225" s="94"/>
      <c r="F225" s="4"/>
      <c r="G225" s="4"/>
      <c r="H225" s="4"/>
      <c r="I225" s="4"/>
      <c r="J225" s="4"/>
      <c r="K225" s="4"/>
      <c r="L225" s="4"/>
      <c r="M225" s="4"/>
      <c r="N225" s="4"/>
    </row>
    <row r="226" spans="2:14" ht="15.6" x14ac:dyDescent="0.3">
      <c r="B226" s="4"/>
      <c r="C226" s="4"/>
      <c r="D226" s="93"/>
      <c r="E226" s="94"/>
      <c r="F226" s="4"/>
      <c r="G226" s="4"/>
      <c r="H226" s="4"/>
      <c r="I226" s="4"/>
      <c r="J226" s="4"/>
      <c r="K226" s="4"/>
      <c r="L226" s="4"/>
      <c r="M226" s="4"/>
      <c r="N226" s="4"/>
    </row>
    <row r="227" spans="2:14" ht="15.6" x14ac:dyDescent="0.3">
      <c r="B227" s="4"/>
      <c r="C227" s="4"/>
      <c r="D227" s="93"/>
      <c r="E227" s="94"/>
      <c r="F227" s="4"/>
      <c r="G227" s="4"/>
      <c r="H227" s="4"/>
      <c r="I227" s="4"/>
      <c r="J227" s="4"/>
      <c r="K227" s="4"/>
      <c r="L227" s="4"/>
      <c r="M227" s="4"/>
      <c r="N227" s="4"/>
    </row>
    <row r="228" spans="2:14" ht="15.6" x14ac:dyDescent="0.3">
      <c r="B228" s="4"/>
      <c r="C228" s="4"/>
      <c r="D228" s="93"/>
      <c r="E228" s="94"/>
      <c r="F228" s="4"/>
      <c r="G228" s="4"/>
      <c r="H228" s="4"/>
      <c r="I228" s="4"/>
      <c r="J228" s="4"/>
      <c r="K228" s="4"/>
      <c r="L228" s="4"/>
      <c r="M228" s="4"/>
      <c r="N228" s="4"/>
    </row>
    <row r="229" spans="2:14" ht="15.6" x14ac:dyDescent="0.3">
      <c r="B229" s="4"/>
      <c r="C229" s="4"/>
      <c r="D229" s="93"/>
      <c r="E229" s="94"/>
      <c r="F229" s="4"/>
      <c r="G229" s="4"/>
      <c r="H229" s="4"/>
      <c r="I229" s="4"/>
      <c r="J229" s="4"/>
      <c r="K229" s="4"/>
      <c r="L229" s="4"/>
      <c r="M229" s="4"/>
      <c r="N229" s="4"/>
    </row>
    <row r="411" spans="6:6" x14ac:dyDescent="0.25">
      <c r="F411" s="95"/>
    </row>
    <row r="496" spans="4:4" ht="18" x14ac:dyDescent="0.35">
      <c r="D496" s="96"/>
    </row>
    <row r="497" spans="4:4" ht="18" x14ac:dyDescent="0.35">
      <c r="D497" s="96"/>
    </row>
    <row r="500" spans="4:4" x14ac:dyDescent="0.25">
      <c r="D500" s="97"/>
    </row>
  </sheetData>
  <mergeCells count="3">
    <mergeCell ref="B133:E133"/>
    <mergeCell ref="A1:E1"/>
    <mergeCell ref="A2:D2"/>
  </mergeCells>
  <pageMargins left="0.78740157480314965" right="0.19685039370078741" top="0.59055118110236227" bottom="0.19685039370078741" header="0" footer="0"/>
  <pageSetup paperSize="9" scale="65" fitToHeight="0" orientation="portrait" r:id="rId1"/>
  <rowBreaks count="3" manualBreakCount="3">
    <brk id="38" max="16383" man="1"/>
    <brk id="98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2024</vt:lpstr>
      <vt:lpstr>'2024'!Z_F59D258D_974D_4B2B_B7CC_86B99245EC3C_.wvu.PrintArea</vt:lpstr>
      <vt:lpstr>'2024'!Z_FAFBB87E_73E9_461E_A4E8_A0EB3259EED0_.wvu.PrintArea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2024-07-12T05:04:51Z</cp:lastPrinted>
  <dcterms:created xsi:type="dcterms:W3CDTF">2022-07-12T09:01:34Z</dcterms:created>
  <dcterms:modified xsi:type="dcterms:W3CDTF">2024-10-04T09:52:41Z</dcterms:modified>
</cp:coreProperties>
</file>